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5B4A3A1F-FACD-4958-8207-AEABC16E0C99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Index" sheetId="1" r:id="rId1"/>
    <sheet name="14.1.1.1" sheetId="2" r:id="rId2"/>
    <sheet name="14.1.1.2" sheetId="26" r:id="rId3"/>
    <sheet name="14.1.1.3" sheetId="27" r:id="rId4"/>
    <sheet name="14.1.1.4" sheetId="28" r:id="rId5"/>
    <sheet name="14.1.1.5" sheetId="29" r:id="rId6"/>
    <sheet name="14.1.1.6" sheetId="30" r:id="rId7"/>
    <sheet name="14.1.1.7" sheetId="32" r:id="rId8"/>
    <sheet name="14.1.1.8" sheetId="31" r:id="rId9"/>
    <sheet name="14.1.1.9" sheetId="25" r:id="rId10"/>
    <sheet name="14.1.1.10" sheetId="24" r:id="rId11"/>
    <sheet name="14.1.1.11" sheetId="35" r:id="rId12"/>
    <sheet name="14.1.1.12" sheetId="36" r:id="rId13"/>
    <sheet name="14.1.2.1" sheetId="34" r:id="rId14"/>
    <sheet name="14.1.2.2" sheetId="22" r:id="rId15"/>
    <sheet name="14.1.2.3" sheetId="33" r:id="rId16"/>
  </sheets>
  <definedNames>
    <definedName name="__ljlj" localSheetId="10">#REF!</definedName>
    <definedName name="__ljlj" localSheetId="11">#REF!</definedName>
    <definedName name="__ljlj" localSheetId="12">#REF!</definedName>
    <definedName name="__ljlj" localSheetId="2">#REF!</definedName>
    <definedName name="__ljlj" localSheetId="3">#REF!</definedName>
    <definedName name="__ljlj" localSheetId="4">#REF!</definedName>
    <definedName name="__ljlj" localSheetId="5">#REF!</definedName>
    <definedName name="__ljlj" localSheetId="6">#REF!</definedName>
    <definedName name="__ljlj" localSheetId="7">#REF!</definedName>
    <definedName name="__ljlj" localSheetId="8">#REF!</definedName>
    <definedName name="__ljlj" localSheetId="9">#REF!</definedName>
    <definedName name="__ljlj" localSheetId="13">#REF!</definedName>
    <definedName name="__ljlj" localSheetId="15">#REF!</definedName>
    <definedName name="__ljlj">#REF!</definedName>
    <definedName name="__xlnm.Print_Area_4" localSheetId="10">#REF!</definedName>
    <definedName name="__xlnm.Print_Area_4" localSheetId="11">#REF!</definedName>
    <definedName name="__xlnm.Print_Area_4" localSheetId="12">#REF!</definedName>
    <definedName name="__xlnm.Print_Area_4" localSheetId="2">#REF!</definedName>
    <definedName name="__xlnm.Print_Area_4" localSheetId="3">#REF!</definedName>
    <definedName name="__xlnm.Print_Area_4" localSheetId="4">#REF!</definedName>
    <definedName name="__xlnm.Print_Area_4" localSheetId="5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3">#REF!</definedName>
    <definedName name="__xlnm.Print_Area_4" localSheetId="15">#REF!</definedName>
    <definedName name="__xlnm.Print_Area_4">#REF!</definedName>
    <definedName name="__xlnm.Print_Area_5" localSheetId="10">#REF!</definedName>
    <definedName name="__xlnm.Print_Area_5" localSheetId="11">#REF!</definedName>
    <definedName name="__xlnm.Print_Area_5" localSheetId="12">#REF!</definedName>
    <definedName name="__xlnm.Print_Area_5" localSheetId="2">#REF!</definedName>
    <definedName name="__xlnm.Print_Area_5" localSheetId="3">#REF!</definedName>
    <definedName name="__xlnm.Print_Area_5" localSheetId="4">#REF!</definedName>
    <definedName name="__xlnm.Print_Area_5" localSheetId="5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3">#REF!</definedName>
    <definedName name="__xlnm.Print_Area_5" localSheetId="15">#REF!</definedName>
    <definedName name="__xlnm.Print_Area_5">#REF!</definedName>
    <definedName name="__xlnm.Print_Titles_4" localSheetId="10">(#REF!,#REF!)</definedName>
    <definedName name="__xlnm.Print_Titles_4" localSheetId="11">(#REF!,#REF!)</definedName>
    <definedName name="__xlnm.Print_Titles_4" localSheetId="12">(#REF!,#REF!)</definedName>
    <definedName name="__xlnm.Print_Titles_4" localSheetId="2">(#REF!,#REF!)</definedName>
    <definedName name="__xlnm.Print_Titles_4" localSheetId="3">(#REF!,#REF!)</definedName>
    <definedName name="__xlnm.Print_Titles_4" localSheetId="4">(#REF!,#REF!)</definedName>
    <definedName name="__xlnm.Print_Titles_4" localSheetId="5">(#REF!,#REF!)</definedName>
    <definedName name="__xlnm.Print_Titles_4" localSheetId="6">(#REF!,#REF!)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3">(#REF!,#REF!)</definedName>
    <definedName name="__xlnm.Print_Titles_4" localSheetId="15">(#REF!,#REF!)</definedName>
    <definedName name="__xlnm.Print_Titles_4">(#REF!,#REF!)</definedName>
    <definedName name="__xlnm.Print_Titles_5" localSheetId="10">#REF!</definedName>
    <definedName name="__xlnm.Print_Titles_5" localSheetId="11">#REF!</definedName>
    <definedName name="__xlnm.Print_Titles_5" localSheetId="12">#REF!</definedName>
    <definedName name="__xlnm.Print_Titles_5" localSheetId="2">#REF!</definedName>
    <definedName name="__xlnm.Print_Titles_5" localSheetId="3">#REF!</definedName>
    <definedName name="__xlnm.Print_Titles_5" localSheetId="4">#REF!</definedName>
    <definedName name="__xlnm.Print_Titles_5" localSheetId="5">#REF!</definedName>
    <definedName name="__xlnm.Print_Titles_5" localSheetId="6">#REF!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3">#REF!</definedName>
    <definedName name="__xlnm.Print_Titles_5" localSheetId="15">#REF!</definedName>
    <definedName name="__xlnm.Print_Titles_5">#REF!</definedName>
    <definedName name="dd" localSheetId="10">(#REF!,#REF!)</definedName>
    <definedName name="dd" localSheetId="11">(#REF!,#REF!)</definedName>
    <definedName name="dd" localSheetId="12">(#REF!,#REF!)</definedName>
    <definedName name="dd" localSheetId="2">(#REF!,#REF!)</definedName>
    <definedName name="dd" localSheetId="3">(#REF!,#REF!)</definedName>
    <definedName name="dd" localSheetId="4">(#REF!,#REF!)</definedName>
    <definedName name="dd" localSheetId="5">(#REF!,#REF!)</definedName>
    <definedName name="dd" localSheetId="6">(#REF!,#REF!)</definedName>
    <definedName name="dd" localSheetId="7">(#REF!,#REF!)</definedName>
    <definedName name="dd" localSheetId="8">(#REF!,#REF!)</definedName>
    <definedName name="dd" localSheetId="9">(#REF!,#REF!)</definedName>
    <definedName name="dd" localSheetId="13">(#REF!,#REF!)</definedName>
    <definedName name="dd" localSheetId="15">(#REF!,#REF!)</definedName>
    <definedName name="dd">(#REF!,#REF!)</definedName>
    <definedName name="srr">"#REF!"</definedName>
    <definedName name="_xlnm.Print_Area" localSheetId="1">'14.1.1.1'!$A$1:$K$38</definedName>
    <definedName name="_xlnm.Print_Area" localSheetId="10">'14.1.1.10'!$A$1:$P$50</definedName>
    <definedName name="_xlnm.Print_Area" localSheetId="11">'14.1.1.11'!$A$1:$K$34</definedName>
    <definedName name="_xlnm.Print_Area" localSheetId="12">'14.1.1.12'!$A$1:$P$38</definedName>
    <definedName name="_xlnm.Print_Area" localSheetId="2">'14.1.1.2'!$A$1:$K$38</definedName>
    <definedName name="_xlnm.Print_Area" localSheetId="3">'14.1.1.3'!$A$1:$K$38</definedName>
    <definedName name="_xlnm.Print_Area" localSheetId="4">'14.1.1.4'!$A$1:$K$38</definedName>
    <definedName name="_xlnm.Print_Area" localSheetId="5">'14.1.1.5'!$A$1:$K$38</definedName>
    <definedName name="_xlnm.Print_Area" localSheetId="6">'14.1.1.6'!$A$1:$K$38</definedName>
    <definedName name="_xlnm.Print_Area" localSheetId="7">'14.1.1.7'!$A$1:$M$33</definedName>
    <definedName name="_xlnm.Print_Area" localSheetId="8">'14.1.1.8'!$A$1:$K$38</definedName>
    <definedName name="_xlnm.Print_Area" localSheetId="9">'14.1.1.9'!$A$1:$O$35</definedName>
    <definedName name="_xlnm.Print_Area" localSheetId="13">'14.1.2.1'!$A$1:$E$63</definedName>
    <definedName name="_xlnm.Print_Area" localSheetId="14">'14.1.2.2'!$A$1:$U$21</definedName>
    <definedName name="_xlnm.Print_Area" localSheetId="15">'14.1.2.3'!$A$1:$U$22</definedName>
    <definedName name="_xlnm.Print_Area" localSheetId="0">Index!$A$1:$D$26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33" l="1"/>
  <c r="Q14" i="33"/>
  <c r="M14" i="33"/>
  <c r="I14" i="33" l="1"/>
  <c r="E14" i="33"/>
  <c r="U13" i="33"/>
  <c r="U12" i="33"/>
  <c r="U11" i="33"/>
  <c r="U10" i="33"/>
  <c r="U9" i="33"/>
  <c r="U8" i="33"/>
  <c r="U7" i="33"/>
  <c r="Q13" i="33"/>
  <c r="Q12" i="33"/>
  <c r="Q11" i="33"/>
  <c r="Q10" i="33"/>
  <c r="Q9" i="33"/>
  <c r="Q8" i="33"/>
  <c r="Q7" i="33"/>
  <c r="M13" i="33"/>
  <c r="M12" i="33"/>
  <c r="M11" i="33"/>
  <c r="M10" i="33"/>
  <c r="M9" i="33"/>
  <c r="M8" i="33"/>
  <c r="M7" i="33"/>
  <c r="I13" i="33"/>
  <c r="I12" i="33"/>
  <c r="I11" i="33"/>
  <c r="I10" i="33"/>
  <c r="I9" i="33"/>
  <c r="I8" i="33"/>
  <c r="I7" i="33"/>
  <c r="E13" i="33"/>
  <c r="E12" i="33"/>
  <c r="E11" i="33"/>
  <c r="E10" i="33"/>
  <c r="E9" i="33"/>
  <c r="E8" i="33"/>
  <c r="E7" i="33"/>
</calcChain>
</file>

<file path=xl/sharedStrings.xml><?xml version="1.0" encoding="utf-8"?>
<sst xmlns="http://schemas.openxmlformats.org/spreadsheetml/2006/main" count="733" uniqueCount="157">
  <si>
    <t>Anderlecht</t>
  </si>
  <si>
    <t>Etterbeek</t>
  </si>
  <si>
    <t>Evere</t>
  </si>
  <si>
    <t>Ganshoren</t>
  </si>
  <si>
    <t>Jette</t>
  </si>
  <si>
    <t>Koekelberg</t>
  </si>
  <si>
    <t>Zone Montgomery</t>
  </si>
  <si>
    <t>CALog Niveau A</t>
  </si>
  <si>
    <t>CALog Niveau B</t>
  </si>
  <si>
    <t>CALog Niveau C</t>
  </si>
  <si>
    <t>CALog Niveau D</t>
  </si>
  <si>
    <t xml:space="preserve">14.1.1 </t>
  </si>
  <si>
    <t xml:space="preserve">14.1.1.1 </t>
  </si>
  <si>
    <t xml:space="preserve">14.1.1.2 </t>
  </si>
  <si>
    <t xml:space="preserve">14.1.1.3 </t>
  </si>
  <si>
    <t xml:space="preserve">14.1.1.4 </t>
  </si>
  <si>
    <t xml:space="preserve">14.1.1.5 </t>
  </si>
  <si>
    <t xml:space="preserve">14.1.1.6 </t>
  </si>
  <si>
    <t xml:space="preserve">14.1.1.7 </t>
  </si>
  <si>
    <t xml:space="preserve">14.1.1.8 </t>
  </si>
  <si>
    <t xml:space="preserve">14.1.1.9 </t>
  </si>
  <si>
    <t xml:space="preserve">14.1.1.10 </t>
  </si>
  <si>
    <t xml:space="preserve">14.1.1.11 </t>
  </si>
  <si>
    <t xml:space="preserve">14.1.1.12 </t>
  </si>
  <si>
    <t xml:space="preserve">14.1.2 </t>
  </si>
  <si>
    <t xml:space="preserve">14.1.2.1 </t>
  </si>
  <si>
    <t xml:space="preserve">14.1.2.2 </t>
  </si>
  <si>
    <t xml:space="preserve">14.1.2.3 </t>
  </si>
  <si>
    <t>2019-2023</t>
  </si>
  <si>
    <t>2014-2023</t>
  </si>
  <si>
    <t>2010-2023</t>
  </si>
  <si>
    <t xml:space="preserve"> </t>
  </si>
  <si>
    <t>Veiligheid</t>
  </si>
  <si>
    <t xml:space="preserve"> Geregistreerde criminaliteit en politiepersoneel</t>
  </si>
  <si>
    <t xml:space="preserve"> Geregistreerde misdaden en wanbedrijven</t>
  </si>
  <si>
    <t>Totaal aantal geregistreerde misdrijven</t>
  </si>
  <si>
    <t xml:space="preserve">gemeente </t>
  </si>
  <si>
    <t>Totaal aantal diefstallen en gevallen van afpersing</t>
  </si>
  <si>
    <t>Totaal aantal beschadigingen van eigendom</t>
  </si>
  <si>
    <t>Totaal aantal misdrijven tegen de lichamelijke integriteit</t>
  </si>
  <si>
    <t>Totaal aantal drugsgerelateerde feiten</t>
  </si>
  <si>
    <t>Totaal aantal vaststellingen van bedrog</t>
  </si>
  <si>
    <t>Aantal feiten van intrafamiliaal geweld per type</t>
  </si>
  <si>
    <t>Aantal feiten van fysiek intrafamiliaal geweld</t>
  </si>
  <si>
    <t>Enkele specifieke misdaden en wanbedrijven</t>
  </si>
  <si>
    <t>gewest</t>
  </si>
  <si>
    <t>Totaal aantal geregistreerde fietsendiefstallen</t>
  </si>
  <si>
    <t>Totaal aantal misdrijven in categorie Volksgezondheid</t>
  </si>
  <si>
    <t>Personeelsterkte van de politiezones in het BHG</t>
  </si>
  <si>
    <t>Lokale politie</t>
  </si>
  <si>
    <t>Evolutie van het operationeel en administratief / logistiek personeel van het daadwerkelijke lokaal politiekader per gewest</t>
  </si>
  <si>
    <t>Operationeel personeel</t>
  </si>
  <si>
    <t>politiezones</t>
  </si>
  <si>
    <t>Administratief en logistiek personeel</t>
  </si>
  <si>
    <t>Laatste update: 15/12/2024</t>
  </si>
  <si>
    <t xml:space="preserve">Tabel 14.1.1.1
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</si>
  <si>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</si>
  <si>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</si>
  <si>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</si>
  <si>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</si>
  <si>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</si>
  <si>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</si>
  <si>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</si>
  <si>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</si>
  <si>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</si>
  <si>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</si>
  <si>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</si>
  <si>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</si>
  <si>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</si>
  <si>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andere[a1]</t>
  </si>
  <si>
    <t>Brussels Hoofdstedelijk Gewest</t>
  </si>
  <si>
    <t>Arr. Halle-Vilvoorde</t>
  </si>
  <si>
    <t>Arr. Leuven</t>
  </si>
  <si>
    <t>Vlaams-Brabant</t>
  </si>
  <si>
    <t>Waals-Brabant</t>
  </si>
  <si>
    <t>Vlaams Gewest</t>
  </si>
  <si>
    <t>Waals Gewest</t>
  </si>
  <si>
    <t>Belgïe</t>
  </si>
  <si>
    <t>Eenheid: aantal geregistreerde vaststellingen</t>
  </si>
  <si>
    <t>Geografische schaal: gemeente</t>
  </si>
  <si>
    <t>Bron: Federale politie</t>
  </si>
  <si>
    <t>[a1]: onbepaalde geografische locatie (b.v.: grenspost 'Eurostar')</t>
  </si>
  <si>
    <t>Terug naar index</t>
  </si>
  <si>
    <t xml:space="preserve">Tabel 14.1.1.2
</t>
  </si>
  <si>
    <t xml:space="preserve">Tabel 14.1.1.3
</t>
  </si>
  <si>
    <t xml:space="preserve">Tabel 14.1.1.4
</t>
  </si>
  <si>
    <t xml:space="preserve">Tabel 14.1.1.5
</t>
  </si>
  <si>
    <t xml:space="preserve">Tabel 14.1.1.6
</t>
  </si>
  <si>
    <t xml:space="preserve">Tabel 14.1.1.7
</t>
  </si>
  <si>
    <t>Aantal feiten van fysiek geweld</t>
  </si>
  <si>
    <t>Aantal feiten van seksueel geweld</t>
  </si>
  <si>
    <t>Aantal feiten van psychisch geweld</t>
  </si>
  <si>
    <t>Aantal feiten van economische geweld</t>
  </si>
  <si>
    <t>binnen het koppel</t>
  </si>
  <si>
    <t>tegen afstammelingen</t>
  </si>
  <si>
    <t>tegen andere leden</t>
  </si>
  <si>
    <t xml:space="preserve">Tabel 14.1.1.8
</t>
  </si>
  <si>
    <t xml:space="preserve">Tabel 14.1.1.9
</t>
  </si>
  <si>
    <t>Doodslag/Moord [a1]</t>
  </si>
  <si>
    <t>Verkrachting [a1]</t>
  </si>
  <si>
    <t>Aantasting van de seksuele integriteit [a1][a2]</t>
  </si>
  <si>
    <t>Diefstal gewapenderhand</t>
  </si>
  <si>
    <t>Diefstal met geweld zonder wapen</t>
  </si>
  <si>
    <t>Diefstal uit of aan voertuig</t>
  </si>
  <si>
    <t>Grijpdiefstal</t>
  </si>
  <si>
    <t>Zakkenrollerij</t>
  </si>
  <si>
    <t>Autodiefstal</t>
  </si>
  <si>
    <t>Motodiefstal</t>
  </si>
  <si>
    <t>Fietsdiefstal</t>
  </si>
  <si>
    <t>Oplichting</t>
  </si>
  <si>
    <t>Inbraak in bedrijf of handelszaak</t>
  </si>
  <si>
    <t>Woninginbraak (strikt)</t>
  </si>
  <si>
    <t>[a1]: pogingen worden niet meegeteld</t>
  </si>
  <si>
    <t>[a2]: Vanaf 1 juni 2022 werd het seksueel strafrecht hervormd. Aantasting van de seksuele integriteit: vervangt het misdrijf aanranding van de eerbaarheid</t>
  </si>
  <si>
    <t xml:space="preserve">Tabel 14.1.1.10
</t>
  </si>
  <si>
    <t>Enkele specifiele wanbedrijven</t>
  </si>
  <si>
    <t>Jaar</t>
  </si>
  <si>
    <t>Doodslag [a1]</t>
  </si>
  <si>
    <t>Moord [a1]</t>
  </si>
  <si>
    <t>Geografische schaal: gewest</t>
  </si>
  <si>
    <t xml:space="preserve">Tabel 14.1.1.11
</t>
  </si>
  <si>
    <t xml:space="preserve">Tabel 14.1.1.12
</t>
  </si>
  <si>
    <t>Weigering of verzuim naleving maatregelen</t>
  </si>
  <si>
    <t>Andere</t>
  </si>
  <si>
    <t>Totaal</t>
  </si>
  <si>
    <t xml:space="preserve">Tabel 14.1.2.1
</t>
  </si>
  <si>
    <t>Evolutie van het operationeel en administratief / logistiek personeel van het feitelijk lokaal politiekader per gewest</t>
  </si>
  <si>
    <t>2010-2023 (op 31 december)</t>
  </si>
  <si>
    <t>Totaal operationeel personeel</t>
  </si>
  <si>
    <t>Totaal administratief en logistiek personeel</t>
  </si>
  <si>
    <t xml:space="preserve">Eenheid: aantal personen
</t>
  </si>
  <si>
    <t xml:space="preserve">Tabel 14.1.2.2 
</t>
  </si>
  <si>
    <t>Operationeel personeel van de lokale politie (theoretisch en feitelijk) volgens geslacht</t>
  </si>
  <si>
    <t>2023 (op 31 december)</t>
  </si>
  <si>
    <t>Politiezone</t>
  </si>
  <si>
    <t>Officierskader</t>
  </si>
  <si>
    <t>Middenkader</t>
  </si>
  <si>
    <t>Basiskader</t>
  </si>
  <si>
    <t>Hulpkader</t>
  </si>
  <si>
    <t>OK</t>
  </si>
  <si>
    <t>FK</t>
  </si>
  <si>
    <t xml:space="preserve">Cap  </t>
  </si>
  <si>
    <t>Man</t>
  </si>
  <si>
    <t>Vrouw</t>
  </si>
  <si>
    <t>Brussel-Hoofdstad / Elsene</t>
  </si>
  <si>
    <t>Brussel-West</t>
  </si>
  <si>
    <t>Zone Zuid</t>
  </si>
  <si>
    <t>Ukkel / Watermaal-Bosvoorde / Oudergem</t>
  </si>
  <si>
    <t>Schaarbeek / Sint-Joost-ten-Noode / Evere</t>
  </si>
  <si>
    <t>Eenheid: aantal personen, aantal voltijds equivalenten (VTE)</t>
  </si>
  <si>
    <t>Geografische schaal: Brusselse politiezones</t>
  </si>
  <si>
    <t>OK: organiek kader (theoretisch)</t>
  </si>
  <si>
    <t>FK: feitelijk kader (aantal personen)</t>
  </si>
  <si>
    <t>Cap: capaciteit (aantal voltijds equivalenten)</t>
  </si>
  <si>
    <t xml:space="preserve">Tabel 14.1.2.3 
</t>
  </si>
  <si>
    <t>Administratief en logistiek personeel van de lokale politie (theoretisch en feitelijk) volgens geslacht</t>
  </si>
  <si>
    <t>CALog : administratief en logistiek 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</si>
</sst>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6"/>
      <color indexed="26"/>
      <name val="ClassGarmnd BT"/>
      <family val="1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9"/>
      <name val="Tms Rmn"/>
    </font>
    <font>
      <sz val="11"/>
      <name val="Arial"/>
      <family val="2"/>
    </font>
    <font>
      <b/>
      <sz val="11"/>
      <name val="Arial"/>
      <family val="2"/>
    </font>
    <font>
      <sz val="10"/>
      <name val="Tms Rmn"/>
    </font>
    <font>
      <u/>
      <sz val="10"/>
      <color indexed="1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FFFFFF"/>
      <name val="Arial"/>
      <family val="2"/>
    </font>
    <font>
      <i/>
      <sz val="11"/>
      <color rgb="FFD95A49"/>
      <name val="Arial"/>
      <family val="2"/>
    </font>
    <font>
      <sz val="10"/>
      <color rgb="FFD95A49"/>
      <name val="Tms Rmn"/>
    </font>
    <font>
      <u/>
      <sz val="10"/>
      <color rgb="FFD95A49"/>
      <name val="Arial"/>
      <family val="2"/>
    </font>
    <font>
      <sz val="9"/>
      <color rgb="FFD95A49"/>
      <name val="Tms Rmn"/>
    </font>
    <font>
      <sz val="9"/>
      <color rgb="FFFFFF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1C4E9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hair">
        <color rgb="FF1C4E94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hair">
        <color rgb="FF1C4E94"/>
      </right>
      <top style="thin">
        <color indexed="64"/>
      </top>
      <bottom style="thin">
        <color rgb="FFCCCCCC"/>
      </bottom>
      <diagonal/>
    </border>
    <border>
      <left/>
      <right/>
      <top style="thin">
        <color indexed="64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 style="thin">
        <color indexed="64"/>
      </top>
      <bottom style="thin">
        <color rgb="FFCCCCCC"/>
      </bottom>
      <diagonal/>
    </border>
    <border>
      <left/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hair">
        <color rgb="FF1C4E94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hair">
        <color rgb="FF1C4E94"/>
      </right>
      <top/>
      <bottom/>
      <diagonal/>
    </border>
    <border>
      <left style="thin">
        <color indexed="64"/>
      </left>
      <right style="hair">
        <color rgb="FF1C4E94"/>
      </right>
      <top style="thin">
        <color indexed="64"/>
      </top>
      <bottom style="thin">
        <color indexed="64"/>
      </bottom>
      <diagonal/>
    </border>
    <border>
      <left style="hair">
        <color rgb="FF1C4E94"/>
      </left>
      <right style="hair">
        <color rgb="FF1C4E94"/>
      </right>
      <top style="thin">
        <color indexed="64"/>
      </top>
      <bottom style="thin">
        <color indexed="64"/>
      </bottom>
      <diagonal/>
    </border>
    <border>
      <left/>
      <right style="hair">
        <color rgb="FF1C4E9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indexed="64"/>
      </left>
      <right/>
      <top/>
      <bottom style="thin">
        <color rgb="FFD95A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3" applyNumberFormat="0" applyAlignment="0" applyProtection="0"/>
    <xf numFmtId="165" fontId="9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1" applyNumberFormat="0" applyAlignment="0" applyProtection="0"/>
    <xf numFmtId="0" fontId="3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2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8" fillId="9" borderId="0" applyNumberFormat="0" applyBorder="0" applyAlignment="0" applyProtection="0"/>
    <xf numFmtId="0" fontId="9" fillId="0" borderId="0"/>
    <xf numFmtId="0" fontId="23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9" fillId="7" borderId="4" applyNumberFormat="0" applyFont="0" applyAlignment="0" applyProtection="0"/>
    <xf numFmtId="0" fontId="19" fillId="16" borderId="8" applyNumberFormat="0" applyAlignment="0" applyProtection="0"/>
    <xf numFmtId="0" fontId="20" fillId="0" borderId="9">
      <alignment vertical="center"/>
    </xf>
    <xf numFmtId="0" fontId="30" fillId="0" borderId="0" applyNumberFormat="0" applyFill="0" applyBorder="0" applyAlignment="0" applyProtection="0"/>
    <xf numFmtId="0" fontId="20" fillId="0" borderId="9">
      <alignment vertical="center"/>
    </xf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9" fillId="0" borderId="0"/>
  </cellStyleXfs>
  <cellXfs count="238">
    <xf numFmtId="0" fontId="0" fillId="0" borderId="0" xfId="0"/>
    <xf numFmtId="0" fontId="23" fillId="0" borderId="0" xfId="68" applyAlignment="1">
      <alignment vertical="center"/>
    </xf>
    <xf numFmtId="0" fontId="0" fillId="18" borderId="0" xfId="0" applyFill="1" applyAlignment="1">
      <alignment vertical="center"/>
    </xf>
    <xf numFmtId="0" fontId="22" fillId="19" borderId="0" xfId="0" applyFont="1" applyFill="1" applyAlignment="1">
      <alignment vertical="center"/>
    </xf>
    <xf numFmtId="0" fontId="22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26" fillId="0" borderId="0" xfId="68" applyFont="1" applyAlignment="1">
      <alignment vertical="center" wrapText="1"/>
    </xf>
    <xf numFmtId="0" fontId="0" fillId="20" borderId="0" xfId="0" applyFill="1" applyAlignment="1">
      <alignment horizontal="left" vertical="center"/>
    </xf>
    <xf numFmtId="0" fontId="32" fillId="0" borderId="0" xfId="64"/>
    <xf numFmtId="0" fontId="32" fillId="0" borderId="0" xfId="64" applyAlignment="1">
      <alignment horizontal="center"/>
    </xf>
    <xf numFmtId="0" fontId="23" fillId="0" borderId="68" xfId="68" applyBorder="1" applyAlignment="1">
      <alignment vertical="center"/>
    </xf>
    <xf numFmtId="0" fontId="38" fillId="23" borderId="0" xfId="56" applyFont="1" applyFill="1" applyBorder="1" applyAlignment="1" applyProtection="1">
      <alignment vertical="center"/>
      <protection locked="0"/>
    </xf>
    <xf numFmtId="0" fontId="39" fillId="24" borderId="0" xfId="0" applyFont="1" applyFill="1" applyAlignment="1">
      <alignment vertical="center"/>
    </xf>
    <xf numFmtId="0" fontId="40" fillId="24" borderId="0" xfId="56" applyFont="1" applyFill="1" applyBorder="1" applyAlignment="1" applyProtection="1">
      <alignment horizontal="center" vertical="center"/>
    </xf>
    <xf numFmtId="0" fontId="40" fillId="24" borderId="0" xfId="56" applyFont="1" applyFill="1" applyBorder="1" applyAlignment="1" applyProtection="1">
      <alignment horizontal="center" vertical="center" wrapText="1"/>
    </xf>
    <xf numFmtId="0" fontId="39" fillId="24" borderId="0" xfId="0" applyFont="1" applyFill="1" applyAlignment="1">
      <alignment horizontal="left" vertical="center"/>
    </xf>
    <xf numFmtId="0" fontId="44" fillId="23" borderId="14" xfId="68" applyFont="1" applyFill="1" applyBorder="1" applyAlignment="1">
      <alignment horizontal="center" vertical="center"/>
    </xf>
    <xf numFmtId="0" fontId="38" fillId="23" borderId="14" xfId="69" applyFont="1" applyFill="1" applyBorder="1" applyAlignment="1">
      <alignment horizontal="center" vertical="center"/>
    </xf>
    <xf numFmtId="0" fontId="24" fillId="24" borderId="23" xfId="68" applyFont="1" applyFill="1" applyBorder="1" applyAlignment="1">
      <alignment horizontal="left" vertical="center"/>
    </xf>
    <xf numFmtId="167" fontId="24" fillId="24" borderId="24" xfId="69" applyNumberFormat="1" applyFont="1" applyFill="1" applyBorder="1" applyAlignment="1">
      <alignment horizontal="right" vertical="center"/>
    </xf>
    <xf numFmtId="0" fontId="24" fillId="24" borderId="24" xfId="68" applyFont="1" applyFill="1" applyBorder="1" applyAlignment="1">
      <alignment horizontal="left" vertical="center"/>
    </xf>
    <xf numFmtId="0" fontId="28" fillId="24" borderId="11" xfId="68" applyFont="1" applyFill="1" applyBorder="1" applyAlignment="1">
      <alignment horizontal="left" vertical="center"/>
    </xf>
    <xf numFmtId="167" fontId="28" fillId="24" borderId="14" xfId="69" applyNumberFormat="1" applyFont="1" applyFill="1" applyBorder="1" applyAlignment="1">
      <alignment horizontal="right" vertical="center"/>
    </xf>
    <xf numFmtId="0" fontId="25" fillId="25" borderId="11" xfId="68" applyFont="1" applyFill="1" applyBorder="1" applyAlignment="1">
      <alignment horizontal="left" vertical="center"/>
    </xf>
    <xf numFmtId="167" fontId="25" fillId="25" borderId="14" xfId="69" applyNumberFormat="1" applyFont="1" applyFill="1" applyBorder="1" applyAlignment="1">
      <alignment horizontal="right" vertical="center"/>
    </xf>
    <xf numFmtId="0" fontId="24" fillId="24" borderId="24" xfId="68" applyFont="1" applyFill="1" applyBorder="1" applyAlignment="1">
      <alignment horizontal="left" vertical="center" indent="1"/>
    </xf>
    <xf numFmtId="0" fontId="24" fillId="24" borderId="14" xfId="68" applyFont="1" applyFill="1" applyBorder="1" applyAlignment="1">
      <alignment horizontal="left" vertical="center"/>
    </xf>
    <xf numFmtId="167" fontId="24" fillId="24" borderId="14" xfId="69" applyNumberFormat="1" applyFont="1" applyFill="1" applyBorder="1" applyAlignment="1">
      <alignment horizontal="right" vertical="center"/>
    </xf>
    <xf numFmtId="0" fontId="24" fillId="24" borderId="15" xfId="68" applyFont="1" applyFill="1" applyBorder="1" applyAlignment="1">
      <alignment horizontal="left" vertical="center"/>
    </xf>
    <xf numFmtId="0" fontId="25" fillId="24" borderId="14" xfId="68" applyFont="1" applyFill="1" applyBorder="1" applyAlignment="1">
      <alignment horizontal="left" vertical="center"/>
    </xf>
    <xf numFmtId="167" fontId="25" fillId="24" borderId="14" xfId="69" applyNumberFormat="1" applyFont="1" applyFill="1" applyBorder="1" applyAlignment="1">
      <alignment horizontal="right" vertical="center"/>
    </xf>
    <xf numFmtId="0" fontId="25" fillId="24" borderId="16" xfId="68" applyFont="1" applyFill="1" applyBorder="1" applyAlignment="1">
      <alignment horizontal="left" vertical="center"/>
    </xf>
    <xf numFmtId="0" fontId="25" fillId="26" borderId="11" xfId="68" applyFont="1" applyFill="1" applyBorder="1" applyAlignment="1">
      <alignment horizontal="left" vertical="center"/>
    </xf>
    <xf numFmtId="167" fontId="25" fillId="26" borderId="14" xfId="69" applyNumberFormat="1" applyFont="1" applyFill="1" applyBorder="1" applyAlignment="1">
      <alignment horizontal="right" vertical="center"/>
    </xf>
    <xf numFmtId="0" fontId="46" fillId="24" borderId="0" xfId="68" applyFont="1" applyFill="1" applyAlignment="1">
      <alignment vertical="center" wrapText="1"/>
    </xf>
    <xf numFmtId="3" fontId="46" fillId="24" borderId="0" xfId="68" applyNumberFormat="1" applyFont="1" applyFill="1" applyAlignment="1">
      <alignment vertical="center" wrapText="1"/>
    </xf>
    <xf numFmtId="0" fontId="35" fillId="24" borderId="0" xfId="56" applyFont="1" applyFill="1" applyBorder="1" applyAlignment="1" applyProtection="1">
      <alignment horizontal="left"/>
    </xf>
    <xf numFmtId="0" fontId="47" fillId="24" borderId="0" xfId="56" applyFont="1" applyFill="1" applyBorder="1" applyAlignment="1" applyProtection="1">
      <alignment horizontal="left"/>
    </xf>
    <xf numFmtId="3" fontId="48" fillId="24" borderId="0" xfId="68" applyNumberFormat="1" applyFont="1" applyFill="1" applyAlignment="1">
      <alignment vertical="center"/>
    </xf>
    <xf numFmtId="167" fontId="33" fillId="26" borderId="14" xfId="69" applyNumberFormat="1" applyFont="1" applyFill="1" applyBorder="1" applyAlignment="1">
      <alignment horizontal="right" vertical="center"/>
    </xf>
    <xf numFmtId="0" fontId="44" fillId="23" borderId="21" xfId="68" applyFont="1" applyFill="1" applyBorder="1" applyAlignment="1">
      <alignment horizontal="center" vertical="center"/>
    </xf>
    <xf numFmtId="0" fontId="38" fillId="23" borderId="14" xfId="69" applyFont="1" applyFill="1" applyBorder="1" applyAlignment="1">
      <alignment horizontal="center" vertical="center" wrapText="1"/>
    </xf>
    <xf numFmtId="0" fontId="24" fillId="24" borderId="64" xfId="68" applyFont="1" applyFill="1" applyBorder="1" applyAlignment="1">
      <alignment horizontal="left" vertical="center"/>
    </xf>
    <xf numFmtId="167" fontId="24" fillId="24" borderId="64" xfId="68" applyNumberFormat="1" applyFont="1" applyFill="1" applyBorder="1" applyAlignment="1">
      <alignment vertical="center"/>
    </xf>
    <xf numFmtId="167" fontId="24" fillId="24" borderId="64" xfId="69" applyNumberFormat="1" applyFont="1" applyFill="1" applyBorder="1" applyAlignment="1">
      <alignment vertical="center"/>
    </xf>
    <xf numFmtId="167" fontId="24" fillId="24" borderId="24" xfId="68" applyNumberFormat="1" applyFont="1" applyFill="1" applyBorder="1" applyAlignment="1">
      <alignment vertical="center"/>
    </xf>
    <xf numFmtId="167" fontId="24" fillId="24" borderId="24" xfId="69" applyNumberFormat="1" applyFont="1" applyFill="1" applyBorder="1" applyAlignment="1">
      <alignment vertical="center"/>
    </xf>
    <xf numFmtId="167" fontId="25" fillId="25" borderId="11" xfId="68" applyNumberFormat="1" applyFont="1" applyFill="1" applyBorder="1" applyAlignment="1">
      <alignment vertical="center"/>
    </xf>
    <xf numFmtId="167" fontId="25" fillId="25" borderId="14" xfId="69" applyNumberFormat="1" applyFont="1" applyFill="1" applyBorder="1" applyAlignment="1">
      <alignment vertical="center"/>
    </xf>
    <xf numFmtId="167" fontId="24" fillId="24" borderId="14" xfId="68" applyNumberFormat="1" applyFont="1" applyFill="1" applyBorder="1" applyAlignment="1">
      <alignment vertical="center"/>
    </xf>
    <xf numFmtId="167" fontId="24" fillId="24" borderId="14" xfId="69" applyNumberFormat="1" applyFont="1" applyFill="1" applyBorder="1" applyAlignment="1">
      <alignment vertical="center"/>
    </xf>
    <xf numFmtId="167" fontId="24" fillId="24" borderId="15" xfId="68" applyNumberFormat="1" applyFont="1" applyFill="1" applyBorder="1" applyAlignment="1">
      <alignment vertical="center"/>
    </xf>
    <xf numFmtId="167" fontId="25" fillId="24" borderId="14" xfId="68" applyNumberFormat="1" applyFont="1" applyFill="1" applyBorder="1" applyAlignment="1">
      <alignment vertical="center"/>
    </xf>
    <xf numFmtId="167" fontId="25" fillId="24" borderId="14" xfId="69" applyNumberFormat="1" applyFont="1" applyFill="1" applyBorder="1" applyAlignment="1">
      <alignment vertical="center"/>
    </xf>
    <xf numFmtId="167" fontId="25" fillId="24" borderId="16" xfId="68" applyNumberFormat="1" applyFont="1" applyFill="1" applyBorder="1" applyAlignment="1">
      <alignment vertical="center"/>
    </xf>
    <xf numFmtId="167" fontId="25" fillId="26" borderId="11" xfId="68" applyNumberFormat="1" applyFont="1" applyFill="1" applyBorder="1" applyAlignment="1">
      <alignment vertical="center"/>
    </xf>
    <xf numFmtId="167" fontId="25" fillId="26" borderId="14" xfId="68" applyNumberFormat="1" applyFont="1" applyFill="1" applyBorder="1" applyAlignment="1">
      <alignment vertical="center"/>
    </xf>
    <xf numFmtId="49" fontId="38" fillId="23" borderId="11" xfId="80" applyNumberFormat="1" applyFont="1" applyFill="1" applyBorder="1" applyAlignment="1">
      <alignment horizontal="center" vertical="center" wrapText="1"/>
    </xf>
    <xf numFmtId="49" fontId="38" fillId="23" borderId="14" xfId="80" applyNumberFormat="1" applyFont="1" applyFill="1" applyBorder="1" applyAlignment="1">
      <alignment horizontal="center" vertical="center" wrapText="1"/>
    </xf>
    <xf numFmtId="49" fontId="38" fillId="23" borderId="17" xfId="80" applyNumberFormat="1" applyFont="1" applyFill="1" applyBorder="1" applyAlignment="1">
      <alignment horizontal="center" vertical="center" wrapText="1"/>
    </xf>
    <xf numFmtId="167" fontId="24" fillId="24" borderId="64" xfId="69" applyNumberFormat="1" applyFont="1" applyFill="1" applyBorder="1" applyAlignment="1">
      <alignment horizontal="right" vertical="center"/>
    </xf>
    <xf numFmtId="0" fontId="24" fillId="24" borderId="66" xfId="68" applyFont="1" applyFill="1" applyBorder="1" applyAlignment="1">
      <alignment horizontal="left" vertical="center"/>
    </xf>
    <xf numFmtId="167" fontId="24" fillId="24" borderId="66" xfId="69" applyNumberFormat="1" applyFont="1" applyFill="1" applyBorder="1" applyAlignment="1">
      <alignment horizontal="right" vertical="center"/>
    </xf>
    <xf numFmtId="167" fontId="24" fillId="24" borderId="67" xfId="69" applyNumberFormat="1" applyFont="1" applyFill="1" applyBorder="1" applyAlignment="1">
      <alignment horizontal="right" vertical="center"/>
    </xf>
    <xf numFmtId="0" fontId="26" fillId="24" borderId="0" xfId="68" applyFont="1" applyFill="1" applyAlignment="1">
      <alignment vertical="center" wrapText="1"/>
    </xf>
    <xf numFmtId="0" fontId="23" fillId="24" borderId="0" xfId="68" applyFill="1" applyAlignment="1">
      <alignment vertical="center"/>
    </xf>
    <xf numFmtId="0" fontId="38" fillId="23" borderId="16" xfId="80" applyFont="1" applyFill="1" applyBorder="1" applyAlignment="1">
      <alignment horizontal="center" vertical="center" wrapText="1"/>
    </xf>
    <xf numFmtId="0" fontId="38" fillId="23" borderId="13" xfId="80" applyFont="1" applyFill="1" applyBorder="1" applyAlignment="1">
      <alignment horizontal="center" vertical="center"/>
    </xf>
    <xf numFmtId="49" fontId="38" fillId="23" borderId="13" xfId="80" applyNumberFormat="1" applyFont="1" applyFill="1" applyBorder="1" applyAlignment="1">
      <alignment horizontal="center" vertical="center" wrapText="1"/>
    </xf>
    <xf numFmtId="49" fontId="38" fillId="23" borderId="22" xfId="80" applyNumberFormat="1" applyFont="1" applyFill="1" applyBorder="1" applyAlignment="1">
      <alignment horizontal="center" vertical="center" wrapText="1"/>
    </xf>
    <xf numFmtId="164" fontId="24" fillId="25" borderId="29" xfId="80" applyNumberFormat="1" applyFont="1" applyFill="1" applyBorder="1"/>
    <xf numFmtId="0" fontId="24" fillId="25" borderId="29" xfId="80" applyFont="1" applyFill="1" applyBorder="1" applyAlignment="1">
      <alignment horizontal="center"/>
    </xf>
    <xf numFmtId="167" fontId="24" fillId="25" borderId="58" xfId="80" applyNumberFormat="1" applyFont="1" applyFill="1" applyBorder="1" applyAlignment="1">
      <alignment horizontal="right"/>
    </xf>
    <xf numFmtId="167" fontId="24" fillId="25" borderId="29" xfId="80" applyNumberFormat="1" applyFont="1" applyFill="1" applyBorder="1" applyAlignment="1">
      <alignment horizontal="right"/>
    </xf>
    <xf numFmtId="167" fontId="24" fillId="25" borderId="50" xfId="80" applyNumberFormat="1" applyFont="1" applyFill="1" applyBorder="1" applyAlignment="1">
      <alignment horizontal="right"/>
    </xf>
    <xf numFmtId="167" fontId="24" fillId="25" borderId="51" xfId="80" applyNumberFormat="1" applyFont="1" applyFill="1" applyBorder="1" applyAlignment="1">
      <alignment horizontal="right"/>
    </xf>
    <xf numFmtId="167" fontId="24" fillId="25" borderId="61" xfId="80" applyNumberFormat="1" applyFont="1" applyFill="1" applyBorder="1" applyAlignment="1">
      <alignment horizontal="right"/>
    </xf>
    <xf numFmtId="167" fontId="24" fillId="25" borderId="49" xfId="80" applyNumberFormat="1" applyFont="1" applyFill="1" applyBorder="1" applyAlignment="1">
      <alignment horizontal="right"/>
    </xf>
    <xf numFmtId="164" fontId="24" fillId="24" borderId="30" xfId="80" applyNumberFormat="1" applyFont="1" applyFill="1" applyBorder="1"/>
    <xf numFmtId="0" fontId="24" fillId="24" borderId="30" xfId="80" applyFont="1" applyFill="1" applyBorder="1" applyAlignment="1">
      <alignment horizontal="center"/>
    </xf>
    <xf numFmtId="167" fontId="24" fillId="24" borderId="59" xfId="80" applyNumberFormat="1" applyFont="1" applyFill="1" applyBorder="1" applyAlignment="1">
      <alignment horizontal="right"/>
    </xf>
    <xf numFmtId="167" fontId="24" fillId="24" borderId="30" xfId="80" applyNumberFormat="1" applyFont="1" applyFill="1" applyBorder="1" applyAlignment="1">
      <alignment horizontal="right"/>
    </xf>
    <xf numFmtId="167" fontId="24" fillId="24" borderId="53" xfId="80" applyNumberFormat="1" applyFont="1" applyFill="1" applyBorder="1" applyAlignment="1">
      <alignment horizontal="right"/>
    </xf>
    <xf numFmtId="167" fontId="24" fillId="24" borderId="54" xfId="80" applyNumberFormat="1" applyFont="1" applyFill="1" applyBorder="1" applyAlignment="1">
      <alignment horizontal="right"/>
    </xf>
    <xf numFmtId="167" fontId="24" fillId="24" borderId="62" xfId="80" applyNumberFormat="1" applyFont="1" applyFill="1" applyBorder="1" applyAlignment="1">
      <alignment horizontal="right"/>
    </xf>
    <xf numFmtId="167" fontId="24" fillId="24" borderId="52" xfId="80" applyNumberFormat="1" applyFont="1" applyFill="1" applyBorder="1" applyAlignment="1">
      <alignment horizontal="right"/>
    </xf>
    <xf numFmtId="164" fontId="24" fillId="26" borderId="28" xfId="80" applyNumberFormat="1" applyFont="1" applyFill="1" applyBorder="1"/>
    <xf numFmtId="0" fontId="24" fillId="26" borderId="28" xfId="80" applyFont="1" applyFill="1" applyBorder="1" applyAlignment="1">
      <alignment horizontal="center"/>
    </xf>
    <xf numFmtId="167" fontId="24" fillId="26" borderId="60" xfId="80" applyNumberFormat="1" applyFont="1" applyFill="1" applyBorder="1" applyAlignment="1">
      <alignment horizontal="right"/>
    </xf>
    <xf numFmtId="167" fontId="24" fillId="26" borderId="28" xfId="80" applyNumberFormat="1" applyFont="1" applyFill="1" applyBorder="1" applyAlignment="1">
      <alignment horizontal="right"/>
    </xf>
    <xf numFmtId="167" fontId="24" fillId="26" borderId="56" xfId="80" applyNumberFormat="1" applyFont="1" applyFill="1" applyBorder="1" applyAlignment="1">
      <alignment horizontal="right"/>
    </xf>
    <xf numFmtId="167" fontId="24" fillId="26" borderId="57" xfId="80" applyNumberFormat="1" applyFont="1" applyFill="1" applyBorder="1" applyAlignment="1">
      <alignment horizontal="right"/>
    </xf>
    <xf numFmtId="167" fontId="24" fillId="26" borderId="55" xfId="80" applyNumberFormat="1" applyFont="1" applyFill="1" applyBorder="1" applyAlignment="1">
      <alignment horizontal="right"/>
    </xf>
    <xf numFmtId="167" fontId="24" fillId="26" borderId="63" xfId="80" applyNumberFormat="1" applyFont="1" applyFill="1" applyBorder="1" applyAlignment="1">
      <alignment horizontal="right"/>
    </xf>
    <xf numFmtId="0" fontId="32" fillId="24" borderId="0" xfId="64" applyFill="1"/>
    <xf numFmtId="0" fontId="32" fillId="24" borderId="0" xfId="64" applyFill="1" applyAlignment="1">
      <alignment horizontal="center"/>
    </xf>
    <xf numFmtId="0" fontId="2" fillId="24" borderId="0" xfId="64" applyFont="1" applyFill="1"/>
    <xf numFmtId="49" fontId="38" fillId="23" borderId="65" xfId="80" applyNumberFormat="1" applyFont="1" applyFill="1" applyBorder="1" applyAlignment="1">
      <alignment horizontal="center" vertical="center" wrapText="1"/>
    </xf>
    <xf numFmtId="167" fontId="24" fillId="25" borderId="71" xfId="62" applyNumberFormat="1" applyFont="1" applyFill="1" applyBorder="1" applyAlignment="1">
      <alignment horizontal="right"/>
    </xf>
    <xf numFmtId="167" fontId="24" fillId="25" borderId="51" xfId="62" applyNumberFormat="1" applyFont="1" applyFill="1" applyBorder="1" applyAlignment="1">
      <alignment horizontal="right"/>
    </xf>
    <xf numFmtId="167" fontId="24" fillId="24" borderId="72" xfId="62" applyNumberFormat="1" applyFont="1" applyFill="1" applyBorder="1" applyAlignment="1">
      <alignment horizontal="right"/>
    </xf>
    <xf numFmtId="167" fontId="24" fillId="24" borderId="54" xfId="62" applyNumberFormat="1" applyFont="1" applyFill="1" applyBorder="1" applyAlignment="1">
      <alignment horizontal="right"/>
    </xf>
    <xf numFmtId="167" fontId="24" fillId="26" borderId="73" xfId="62" applyNumberFormat="1" applyFont="1" applyFill="1" applyBorder="1" applyAlignment="1">
      <alignment horizontal="right"/>
    </xf>
    <xf numFmtId="167" fontId="24" fillId="26" borderId="57" xfId="62" applyNumberFormat="1" applyFont="1" applyFill="1" applyBorder="1" applyAlignment="1">
      <alignment horizontal="right"/>
    </xf>
    <xf numFmtId="3" fontId="44" fillId="23" borderId="27" xfId="70" applyNumberFormat="1" applyFont="1" applyFill="1" applyBorder="1" applyAlignment="1">
      <alignment horizontal="center" vertical="center"/>
    </xf>
    <xf numFmtId="3" fontId="49" fillId="23" borderId="15" xfId="70" applyNumberFormat="1" applyFont="1" applyFill="1" applyBorder="1" applyAlignment="1">
      <alignment horizontal="center" vertical="center"/>
    </xf>
    <xf numFmtId="0" fontId="49" fillId="23" borderId="14" xfId="62" applyFont="1" applyFill="1" applyBorder="1" applyAlignment="1">
      <alignment horizontal="center" vertical="center" wrapText="1"/>
    </xf>
    <xf numFmtId="3" fontId="24" fillId="24" borderId="25" xfId="71" applyNumberFormat="1" applyFont="1" applyFill="1" applyBorder="1" applyAlignment="1">
      <alignment vertical="center"/>
    </xf>
    <xf numFmtId="167" fontId="24" fillId="24" borderId="31" xfId="68" applyNumberFormat="1" applyFont="1" applyFill="1" applyBorder="1" applyAlignment="1">
      <alignment vertical="center"/>
    </xf>
    <xf numFmtId="167" fontId="24" fillId="24" borderId="32" xfId="68" applyNumberFormat="1" applyFont="1" applyFill="1" applyBorder="1" applyAlignment="1">
      <alignment vertical="center"/>
    </xf>
    <xf numFmtId="167" fontId="24" fillId="24" borderId="33" xfId="68" applyNumberFormat="1" applyFont="1" applyFill="1" applyBorder="1" applyAlignment="1">
      <alignment vertical="center"/>
    </xf>
    <xf numFmtId="167" fontId="24" fillId="24" borderId="34" xfId="68" applyNumberFormat="1" applyFont="1" applyFill="1" applyBorder="1" applyAlignment="1">
      <alignment vertical="center"/>
    </xf>
    <xf numFmtId="167" fontId="24" fillId="24" borderId="35" xfId="68" applyNumberFormat="1" applyFont="1" applyFill="1" applyBorder="1" applyAlignment="1">
      <alignment vertical="center"/>
    </xf>
    <xf numFmtId="167" fontId="24" fillId="24" borderId="36" xfId="68" applyNumberFormat="1" applyFont="1" applyFill="1" applyBorder="1" applyAlignment="1">
      <alignment vertical="center"/>
    </xf>
    <xf numFmtId="167" fontId="24" fillId="24" borderId="69" xfId="68" applyNumberFormat="1" applyFont="1" applyFill="1" applyBorder="1" applyAlignment="1">
      <alignment vertical="center"/>
    </xf>
    <xf numFmtId="3" fontId="24" fillId="24" borderId="26" xfId="71" applyNumberFormat="1" applyFont="1" applyFill="1" applyBorder="1" applyAlignment="1">
      <alignment vertical="center"/>
    </xf>
    <xf numFmtId="167" fontId="24" fillId="24" borderId="37" xfId="68" applyNumberFormat="1" applyFont="1" applyFill="1" applyBorder="1" applyAlignment="1">
      <alignment vertical="center"/>
    </xf>
    <xf numFmtId="167" fontId="24" fillId="24" borderId="38" xfId="68" applyNumberFormat="1" applyFont="1" applyFill="1" applyBorder="1" applyAlignment="1">
      <alignment vertical="center"/>
    </xf>
    <xf numFmtId="167" fontId="24" fillId="24" borderId="39" xfId="68" applyNumberFormat="1" applyFont="1" applyFill="1" applyBorder="1" applyAlignment="1">
      <alignment vertical="center"/>
    </xf>
    <xf numFmtId="167" fontId="24" fillId="24" borderId="40" xfId="68" applyNumberFormat="1" applyFont="1" applyFill="1" applyBorder="1" applyAlignment="1">
      <alignment vertical="center"/>
    </xf>
    <xf numFmtId="167" fontId="24" fillId="24" borderId="70" xfId="68" applyNumberFormat="1" applyFont="1" applyFill="1" applyBorder="1" applyAlignment="1">
      <alignment vertical="center"/>
    </xf>
    <xf numFmtId="3" fontId="24" fillId="24" borderId="13" xfId="71" applyNumberFormat="1" applyFont="1" applyFill="1" applyBorder="1" applyAlignment="1">
      <alignment vertical="center"/>
    </xf>
    <xf numFmtId="167" fontId="24" fillId="24" borderId="41" xfId="68" applyNumberFormat="1" applyFont="1" applyFill="1" applyBorder="1" applyAlignment="1">
      <alignment vertical="center"/>
    </xf>
    <xf numFmtId="167" fontId="24" fillId="24" borderId="42" xfId="68" applyNumberFormat="1" applyFont="1" applyFill="1" applyBorder="1" applyAlignment="1">
      <alignment vertical="center"/>
    </xf>
    <xf numFmtId="167" fontId="24" fillId="24" borderId="43" xfId="68" applyNumberFormat="1" applyFont="1" applyFill="1" applyBorder="1" applyAlignment="1">
      <alignment vertical="center"/>
    </xf>
    <xf numFmtId="167" fontId="24" fillId="24" borderId="0" xfId="68" applyNumberFormat="1" applyFont="1" applyFill="1" applyAlignment="1">
      <alignment vertical="center"/>
    </xf>
    <xf numFmtId="167" fontId="24" fillId="24" borderId="18" xfId="68" applyNumberFormat="1" applyFont="1" applyFill="1" applyBorder="1" applyAlignment="1">
      <alignment vertical="center"/>
    </xf>
    <xf numFmtId="0" fontId="25" fillId="25" borderId="14" xfId="68" applyFont="1" applyFill="1" applyBorder="1" applyAlignment="1">
      <alignment horizontal="left" vertical="center" wrapText="1"/>
    </xf>
    <xf numFmtId="167" fontId="25" fillId="25" borderId="44" xfId="70" applyNumberFormat="1" applyFont="1" applyFill="1" applyBorder="1" applyAlignment="1">
      <alignment vertical="center"/>
    </xf>
    <xf numFmtId="167" fontId="25" fillId="25" borderId="22" xfId="70" applyNumberFormat="1" applyFont="1" applyFill="1" applyBorder="1" applyAlignment="1">
      <alignment vertical="center"/>
    </xf>
    <xf numFmtId="167" fontId="25" fillId="25" borderId="45" xfId="70" applyNumberFormat="1" applyFont="1" applyFill="1" applyBorder="1" applyAlignment="1">
      <alignment vertical="center"/>
    </xf>
    <xf numFmtId="167" fontId="25" fillId="25" borderId="46" xfId="70" applyNumberFormat="1" applyFont="1" applyFill="1" applyBorder="1" applyAlignment="1">
      <alignment vertical="center"/>
    </xf>
    <xf numFmtId="167" fontId="25" fillId="25" borderId="17" xfId="70" applyNumberFormat="1" applyFont="1" applyFill="1" applyBorder="1" applyAlignment="1">
      <alignment vertical="center"/>
    </xf>
    <xf numFmtId="0" fontId="25" fillId="26" borderId="14" xfId="68" applyFont="1" applyFill="1" applyBorder="1" applyAlignment="1">
      <alignment horizontal="left" vertical="center" wrapText="1"/>
    </xf>
    <xf numFmtId="167" fontId="25" fillId="26" borderId="47" xfId="70" applyNumberFormat="1" applyFont="1" applyFill="1" applyBorder="1" applyAlignment="1">
      <alignment vertical="center"/>
    </xf>
    <xf numFmtId="167" fontId="25" fillId="26" borderId="48" xfId="70" applyNumberFormat="1" applyFont="1" applyFill="1" applyBorder="1" applyAlignment="1">
      <alignment vertical="center"/>
    </xf>
    <xf numFmtId="167" fontId="25" fillId="26" borderId="22" xfId="70" applyNumberFormat="1" applyFont="1" applyFill="1" applyBorder="1" applyAlignment="1">
      <alignment vertical="center"/>
    </xf>
    <xf numFmtId="167" fontId="25" fillId="26" borderId="17" xfId="70" applyNumberFormat="1" applyFont="1" applyFill="1" applyBorder="1" applyAlignment="1">
      <alignment vertical="center"/>
    </xf>
    <xf numFmtId="0" fontId="23" fillId="24" borderId="0" xfId="70" applyFill="1" applyAlignment="1">
      <alignment vertical="center"/>
    </xf>
    <xf numFmtId="3" fontId="23" fillId="24" borderId="0" xfId="70" applyNumberFormat="1" applyFill="1" applyAlignment="1">
      <alignment horizontal="center" vertical="center"/>
    </xf>
    <xf numFmtId="3" fontId="23" fillId="24" borderId="0" xfId="70" applyNumberFormat="1" applyFill="1" applyAlignment="1">
      <alignment vertical="center"/>
    </xf>
    <xf numFmtId="167" fontId="24" fillId="24" borderId="81" xfId="69" applyNumberFormat="1" applyFont="1" applyFill="1" applyBorder="1" applyAlignment="1">
      <alignment horizontal="right" vertical="center"/>
    </xf>
    <xf numFmtId="167" fontId="24" fillId="24" borderId="70" xfId="69" applyNumberFormat="1" applyFont="1" applyFill="1" applyBorder="1" applyAlignment="1">
      <alignment horizontal="right" vertical="center"/>
    </xf>
    <xf numFmtId="167" fontId="24" fillId="24" borderId="82" xfId="69" applyNumberFormat="1" applyFont="1" applyFill="1" applyBorder="1" applyAlignment="1">
      <alignment horizontal="right" vertical="center"/>
    </xf>
    <xf numFmtId="167" fontId="25" fillId="25" borderId="17" xfId="69" applyNumberFormat="1" applyFont="1" applyFill="1" applyBorder="1" applyAlignment="1">
      <alignment horizontal="right" vertical="center"/>
    </xf>
    <xf numFmtId="167" fontId="24" fillId="24" borderId="17" xfId="69" applyNumberFormat="1" applyFont="1" applyFill="1" applyBorder="1" applyAlignment="1">
      <alignment horizontal="right" vertical="center"/>
    </xf>
    <xf numFmtId="167" fontId="25" fillId="24" borderId="17" xfId="69" applyNumberFormat="1" applyFont="1" applyFill="1" applyBorder="1" applyAlignment="1">
      <alignment horizontal="right" vertical="center"/>
    </xf>
    <xf numFmtId="167" fontId="25" fillId="26" borderId="17" xfId="69" applyNumberFormat="1" applyFont="1" applyFill="1" applyBorder="1" applyAlignment="1">
      <alignment horizontal="right" vertical="center"/>
    </xf>
    <xf numFmtId="167" fontId="24" fillId="0" borderId="35" xfId="68" applyNumberFormat="1" applyFont="1" applyBorder="1" applyAlignment="1">
      <alignment vertical="center"/>
    </xf>
    <xf numFmtId="0" fontId="37" fillId="23" borderId="0" xfId="56" applyFont="1" applyFill="1" applyBorder="1" applyAlignment="1" applyProtection="1">
      <alignment vertical="center"/>
      <protection locked="0"/>
    </xf>
    <xf numFmtId="0" fontId="40" fillId="24" borderId="0" xfId="0" applyFont="1" applyFill="1" applyAlignment="1">
      <alignment vertical="center"/>
    </xf>
    <xf numFmtId="0" fontId="40" fillId="24" borderId="0" xfId="56" applyFont="1" applyFill="1" applyBorder="1" applyAlignment="1" applyProtection="1">
      <alignment horizontal="left" indent="2"/>
    </xf>
    <xf numFmtId="0" fontId="41" fillId="24" borderId="0" xfId="57" applyFont="1" applyFill="1" applyBorder="1" applyAlignment="1" applyProtection="1">
      <alignment horizontal="left" indent="1"/>
    </xf>
    <xf numFmtId="0" fontId="42" fillId="24" borderId="0" xfId="0" applyFont="1" applyFill="1" applyAlignment="1">
      <alignment vertical="center"/>
    </xf>
    <xf numFmtId="0" fontId="37" fillId="23" borderId="77" xfId="56" applyFont="1" applyFill="1" applyBorder="1" applyAlignment="1" applyProtection="1">
      <alignment vertical="center"/>
      <protection locked="0"/>
    </xf>
    <xf numFmtId="0" fontId="38" fillId="23" borderId="83" xfId="56" applyFont="1" applyFill="1" applyBorder="1" applyAlignment="1" applyProtection="1">
      <alignment horizontal="left" vertical="center"/>
      <protection locked="0"/>
    </xf>
    <xf numFmtId="0" fontId="40" fillId="24" borderId="77" xfId="0" applyFont="1" applyFill="1" applyBorder="1" applyAlignment="1">
      <alignment vertical="center"/>
    </xf>
    <xf numFmtId="0" fontId="40" fillId="24" borderId="83" xfId="0" applyFont="1" applyFill="1" applyBorder="1" applyAlignment="1">
      <alignment horizontal="left" vertical="center"/>
    </xf>
    <xf numFmtId="0" fontId="40" fillId="24" borderId="77" xfId="56" applyFont="1" applyFill="1" applyBorder="1" applyAlignment="1" applyProtection="1"/>
    <xf numFmtId="0" fontId="40" fillId="24" borderId="77" xfId="56" applyFont="1" applyFill="1" applyBorder="1" applyAlignment="1" applyProtection="1">
      <alignment horizontal="left" indent="2"/>
    </xf>
    <xf numFmtId="0" fontId="39" fillId="24" borderId="83" xfId="0" applyFont="1" applyFill="1" applyBorder="1" applyAlignment="1">
      <alignment vertical="center"/>
    </xf>
    <xf numFmtId="0" fontId="40" fillId="24" borderId="83" xfId="56" applyFont="1" applyFill="1" applyBorder="1" applyAlignment="1" applyProtection="1">
      <alignment horizontal="left" vertical="center"/>
    </xf>
    <xf numFmtId="0" fontId="40" fillId="24" borderId="0" xfId="0" applyFont="1" applyFill="1" applyAlignment="1">
      <alignment horizontal="center" vertical="center"/>
    </xf>
    <xf numFmtId="0" fontId="42" fillId="24" borderId="77" xfId="0" applyFont="1" applyFill="1" applyBorder="1" applyAlignment="1">
      <alignment vertical="center"/>
    </xf>
    <xf numFmtId="0" fontId="43" fillId="24" borderId="78" xfId="0" applyFont="1" applyFill="1" applyBorder="1" applyAlignment="1">
      <alignment horizontal="left" vertical="center"/>
    </xf>
    <xf numFmtId="0" fontId="43" fillId="24" borderId="84" xfId="0" applyFont="1" applyFill="1" applyBorder="1" applyAlignment="1">
      <alignment horizontal="left" vertical="center"/>
    </xf>
    <xf numFmtId="0" fontId="40" fillId="24" borderId="79" xfId="0" applyFont="1" applyFill="1" applyBorder="1" applyAlignment="1" applyProtection="1">
      <alignment vertical="center"/>
      <protection locked="0"/>
    </xf>
    <xf numFmtId="0" fontId="40" fillId="24" borderId="80" xfId="0" applyFont="1" applyFill="1" applyBorder="1" applyAlignment="1">
      <alignment horizontal="left" vertical="center"/>
    </xf>
    <xf numFmtId="0" fontId="41" fillId="24" borderId="77" xfId="57" applyFont="1" applyFill="1" applyBorder="1" applyAlignment="1" applyProtection="1"/>
    <xf numFmtId="167" fontId="23" fillId="0" borderId="0" xfId="68" applyNumberFormat="1" applyAlignment="1">
      <alignment vertical="center"/>
    </xf>
    <xf numFmtId="167" fontId="24" fillId="0" borderId="64" xfId="69" applyNumberFormat="1" applyFont="1" applyBorder="1" applyAlignment="1">
      <alignment horizontal="right" vertical="center"/>
    </xf>
    <xf numFmtId="167" fontId="24" fillId="0" borderId="24" xfId="69" applyNumberFormat="1" applyFont="1" applyBorder="1" applyAlignment="1">
      <alignment horizontal="right" vertical="center"/>
    </xf>
    <xf numFmtId="167" fontId="24" fillId="0" borderId="66" xfId="69" applyNumberFormat="1" applyFont="1" applyBorder="1" applyAlignment="1">
      <alignment horizontal="right" vertical="center"/>
    </xf>
    <xf numFmtId="167" fontId="25" fillId="0" borderId="14" xfId="69" applyNumberFormat="1" applyFont="1" applyBorder="1" applyAlignment="1">
      <alignment horizontal="right" vertical="center"/>
    </xf>
    <xf numFmtId="167" fontId="24" fillId="0" borderId="14" xfId="69" applyNumberFormat="1" applyFont="1" applyBorder="1" applyAlignment="1">
      <alignment horizontal="right" vertical="center"/>
    </xf>
    <xf numFmtId="0" fontId="35" fillId="24" borderId="0" xfId="68" applyFont="1" applyFill="1" applyAlignment="1">
      <alignment vertical="center" wrapText="1"/>
    </xf>
    <xf numFmtId="0" fontId="35" fillId="24" borderId="0" xfId="68" applyFont="1" applyFill="1" applyAlignment="1">
      <alignment horizontal="left" vertical="center" wrapText="1"/>
    </xf>
    <xf numFmtId="167" fontId="24" fillId="0" borderId="53" xfId="80" applyNumberFormat="1" applyFont="1" applyBorder="1" applyAlignment="1">
      <alignment horizontal="right"/>
    </xf>
    <xf numFmtId="0" fontId="1" fillId="0" borderId="0" xfId="64" applyFont="1"/>
    <xf numFmtId="0" fontId="34" fillId="21" borderId="74" xfId="63" applyFont="1" applyFill="1" applyBorder="1" applyAlignment="1">
      <alignment horizontal="center" wrapText="1"/>
    </xf>
    <xf numFmtId="0" fontId="34" fillId="21" borderId="75" xfId="63" applyFont="1" applyFill="1" applyBorder="1" applyAlignment="1">
      <alignment horizontal="center" wrapText="1"/>
    </xf>
    <xf numFmtId="0" fontId="34" fillId="21" borderId="76" xfId="63" applyFont="1" applyFill="1" applyBorder="1" applyAlignment="1">
      <alignment horizontal="center" wrapText="1"/>
    </xf>
    <xf numFmtId="0" fontId="36" fillId="22" borderId="77" xfId="63" applyFont="1" applyFill="1" applyBorder="1" applyAlignment="1">
      <alignment horizontal="center" vertical="top" wrapText="1"/>
    </xf>
    <xf numFmtId="0" fontId="36" fillId="22" borderId="0" xfId="63" applyFont="1" applyFill="1" applyAlignment="1">
      <alignment horizontal="center" vertical="top" wrapText="1"/>
    </xf>
    <xf numFmtId="0" fontId="36" fillId="22" borderId="83" xfId="63" applyFont="1" applyFill="1" applyBorder="1" applyAlignment="1">
      <alignment horizontal="center" vertical="top" wrapText="1"/>
    </xf>
    <xf numFmtId="0" fontId="36" fillId="27" borderId="12" xfId="0" applyFont="1" applyFill="1" applyBorder="1" applyAlignment="1">
      <alignment vertical="top" wrapText="1"/>
    </xf>
    <xf numFmtId="0" fontId="36" fillId="27" borderId="19" xfId="0" applyFont="1" applyFill="1" applyBorder="1" applyAlignment="1">
      <alignment vertical="top" wrapText="1"/>
    </xf>
    <xf numFmtId="0" fontId="36" fillId="27" borderId="20" xfId="0" applyFont="1" applyFill="1" applyBorder="1" applyAlignment="1">
      <alignment vertical="top" wrapText="1"/>
    </xf>
    <xf numFmtId="0" fontId="45" fillId="27" borderId="12" xfId="0" applyFont="1" applyFill="1" applyBorder="1" applyAlignment="1">
      <alignment horizontal="right" vertical="center" wrapText="1" readingOrder="1"/>
    </xf>
    <xf numFmtId="0" fontId="45" fillId="27" borderId="19" xfId="0" applyFont="1" applyFill="1" applyBorder="1" applyAlignment="1">
      <alignment horizontal="right" vertical="center" wrapText="1" readingOrder="1"/>
    </xf>
    <xf numFmtId="0" fontId="45" fillId="27" borderId="20" xfId="0" applyFont="1" applyFill="1" applyBorder="1" applyAlignment="1">
      <alignment horizontal="right" vertical="center" wrapText="1" readingOrder="1"/>
    </xf>
    <xf numFmtId="0" fontId="35" fillId="24" borderId="0" xfId="68" applyFont="1" applyFill="1" applyAlignment="1">
      <alignment horizontal="left" vertical="center" wrapText="1"/>
    </xf>
    <xf numFmtId="0" fontId="36" fillId="27" borderId="85" xfId="0" applyFont="1" applyFill="1" applyBorder="1" applyAlignment="1">
      <alignment vertical="top" wrapText="1"/>
    </xf>
    <xf numFmtId="0" fontId="36" fillId="27" borderId="86" xfId="0" applyFont="1" applyFill="1" applyBorder="1" applyAlignment="1">
      <alignment vertical="top" wrapText="1"/>
    </xf>
    <xf numFmtId="0" fontId="36" fillId="27" borderId="65" xfId="0" applyFont="1" applyFill="1" applyBorder="1" applyAlignment="1">
      <alignment vertical="top" wrapText="1"/>
    </xf>
    <xf numFmtId="0" fontId="36" fillId="27" borderId="13" xfId="0" applyFont="1" applyFill="1" applyBorder="1" applyAlignment="1">
      <alignment vertical="top" wrapText="1"/>
    </xf>
    <xf numFmtId="0" fontId="36" fillId="27" borderId="0" xfId="0" applyFont="1" applyFill="1" applyAlignment="1">
      <alignment vertical="top" wrapText="1"/>
    </xf>
    <xf numFmtId="0" fontId="36" fillId="27" borderId="18" xfId="0" applyFont="1" applyFill="1" applyBorder="1" applyAlignment="1">
      <alignment vertical="top" wrapText="1"/>
    </xf>
    <xf numFmtId="0" fontId="45" fillId="27" borderId="85" xfId="0" applyFont="1" applyFill="1" applyBorder="1" applyAlignment="1">
      <alignment horizontal="right" vertical="center" wrapText="1" readingOrder="1"/>
    </xf>
    <xf numFmtId="0" fontId="45" fillId="27" borderId="86" xfId="0" applyFont="1" applyFill="1" applyBorder="1" applyAlignment="1">
      <alignment horizontal="right" vertical="center" wrapText="1" readingOrder="1"/>
    </xf>
    <xf numFmtId="0" fontId="45" fillId="27" borderId="65" xfId="0" applyFont="1" applyFill="1" applyBorder="1" applyAlignment="1">
      <alignment horizontal="right" vertical="center" wrapText="1" readingOrder="1"/>
    </xf>
    <xf numFmtId="0" fontId="45" fillId="27" borderId="13" xfId="0" applyFont="1" applyFill="1" applyBorder="1" applyAlignment="1">
      <alignment horizontal="right" vertical="center" wrapText="1" readingOrder="1"/>
    </xf>
    <xf numFmtId="0" fontId="45" fillId="27" borderId="0" xfId="0" applyFont="1" applyFill="1" applyAlignment="1">
      <alignment horizontal="right" vertical="center" wrapText="1" readingOrder="1"/>
    </xf>
    <xf numFmtId="0" fontId="45" fillId="27" borderId="18" xfId="0" applyFont="1" applyFill="1" applyBorder="1" applyAlignment="1">
      <alignment horizontal="right" vertical="center" wrapText="1" readingOrder="1"/>
    </xf>
    <xf numFmtId="0" fontId="36" fillId="27" borderId="12" xfId="0" applyFont="1" applyFill="1" applyBorder="1" applyAlignment="1">
      <alignment horizontal="left" vertical="top" wrapText="1"/>
    </xf>
    <xf numFmtId="0" fontId="36" fillId="27" borderId="19" xfId="0" applyFont="1" applyFill="1" applyBorder="1" applyAlignment="1">
      <alignment horizontal="left" vertical="top" wrapText="1"/>
    </xf>
    <xf numFmtId="0" fontId="36" fillId="27" borderId="20" xfId="0" applyFont="1" applyFill="1" applyBorder="1" applyAlignment="1">
      <alignment horizontal="left" vertical="top" wrapText="1"/>
    </xf>
    <xf numFmtId="0" fontId="38" fillId="23" borderId="11" xfId="69" applyFont="1" applyFill="1" applyBorder="1" applyAlignment="1">
      <alignment horizontal="center" vertical="center" wrapText="1"/>
    </xf>
    <xf numFmtId="0" fontId="38" fillId="23" borderId="22" xfId="69" applyFont="1" applyFill="1" applyBorder="1" applyAlignment="1">
      <alignment horizontal="center" vertical="center" wrapText="1"/>
    </xf>
    <xf numFmtId="0" fontId="38" fillId="23" borderId="17" xfId="69" applyFont="1" applyFill="1" applyBorder="1" applyAlignment="1">
      <alignment horizontal="center" vertical="center" wrapText="1"/>
    </xf>
    <xf numFmtId="0" fontId="36" fillId="27" borderId="85" xfId="0" applyFont="1" applyFill="1" applyBorder="1" applyAlignment="1">
      <alignment horizontal="left" vertical="top" wrapText="1"/>
    </xf>
    <xf numFmtId="0" fontId="36" fillId="27" borderId="86" xfId="0" applyFont="1" applyFill="1" applyBorder="1" applyAlignment="1">
      <alignment horizontal="left" vertical="top" wrapText="1"/>
    </xf>
    <xf numFmtId="0" fontId="36" fillId="27" borderId="65" xfId="0" applyFont="1" applyFill="1" applyBorder="1" applyAlignment="1">
      <alignment horizontal="left" vertical="top" wrapText="1"/>
    </xf>
    <xf numFmtId="0" fontId="36" fillId="27" borderId="13" xfId="0" applyFont="1" applyFill="1" applyBorder="1" applyAlignment="1">
      <alignment horizontal="left" vertical="top" wrapText="1"/>
    </xf>
    <xf numFmtId="0" fontId="36" fillId="27" borderId="0" xfId="0" applyFont="1" applyFill="1" applyAlignment="1">
      <alignment horizontal="left" vertical="top" wrapText="1"/>
    </xf>
    <xf numFmtId="0" fontId="36" fillId="27" borderId="18" xfId="0" applyFont="1" applyFill="1" applyBorder="1" applyAlignment="1">
      <alignment horizontal="left" vertical="top" wrapText="1"/>
    </xf>
    <xf numFmtId="0" fontId="38" fillId="23" borderId="11" xfId="69" applyFont="1" applyFill="1" applyBorder="1" applyAlignment="1">
      <alignment horizontal="center" vertical="center"/>
    </xf>
    <xf numFmtId="0" fontId="38" fillId="23" borderId="22" xfId="69" applyFont="1" applyFill="1" applyBorder="1" applyAlignment="1">
      <alignment horizontal="center" vertical="center"/>
    </xf>
    <xf numFmtId="0" fontId="38" fillId="23" borderId="17" xfId="69" applyFont="1" applyFill="1" applyBorder="1" applyAlignment="1">
      <alignment horizontal="center" vertical="center"/>
    </xf>
    <xf numFmtId="0" fontId="36" fillId="27" borderId="86" xfId="0" applyFont="1" applyFill="1" applyBorder="1" applyAlignment="1">
      <alignment horizontal="left" vertical="top"/>
    </xf>
    <xf numFmtId="0" fontId="36" fillId="27" borderId="65" xfId="0" applyFont="1" applyFill="1" applyBorder="1" applyAlignment="1">
      <alignment horizontal="left" vertical="top"/>
    </xf>
    <xf numFmtId="0" fontId="45" fillId="27" borderId="12" xfId="0" applyFont="1" applyFill="1" applyBorder="1" applyAlignment="1">
      <alignment horizontal="right" vertical="top" wrapText="1" readingOrder="1"/>
    </xf>
    <xf numFmtId="0" fontId="45" fillId="27" borderId="19" xfId="0" applyFont="1" applyFill="1" applyBorder="1" applyAlignment="1">
      <alignment horizontal="right" vertical="top" wrapText="1" readingOrder="1"/>
    </xf>
    <xf numFmtId="0" fontId="45" fillId="27" borderId="20" xfId="0" applyFont="1" applyFill="1" applyBorder="1" applyAlignment="1">
      <alignment horizontal="right" vertical="top" wrapText="1" readingOrder="1"/>
    </xf>
    <xf numFmtId="0" fontId="45" fillId="27" borderId="85" xfId="0" applyFont="1" applyFill="1" applyBorder="1" applyAlignment="1">
      <alignment horizontal="right" vertical="top" wrapText="1" readingOrder="1"/>
    </xf>
    <xf numFmtId="0" fontId="45" fillId="27" borderId="86" xfId="0" applyFont="1" applyFill="1" applyBorder="1" applyAlignment="1">
      <alignment horizontal="right" vertical="top" wrapText="1" readingOrder="1"/>
    </xf>
    <xf numFmtId="0" fontId="45" fillId="27" borderId="65" xfId="0" applyFont="1" applyFill="1" applyBorder="1" applyAlignment="1">
      <alignment horizontal="right" vertical="top" wrapText="1" readingOrder="1"/>
    </xf>
    <xf numFmtId="0" fontId="45" fillId="27" borderId="13" xfId="0" applyFont="1" applyFill="1" applyBorder="1" applyAlignment="1">
      <alignment horizontal="right" vertical="top" wrapText="1" readingOrder="1"/>
    </xf>
    <xf numFmtId="0" fontId="45" fillId="27" borderId="0" xfId="0" applyFont="1" applyFill="1" applyAlignment="1">
      <alignment horizontal="right" vertical="top" wrapText="1" readingOrder="1"/>
    </xf>
    <xf numFmtId="0" fontId="45" fillId="27" borderId="18" xfId="0" applyFont="1" applyFill="1" applyBorder="1" applyAlignment="1">
      <alignment horizontal="right" vertical="top" wrapText="1" readingOrder="1"/>
    </xf>
    <xf numFmtId="3" fontId="38" fillId="23" borderId="21" xfId="70" applyNumberFormat="1" applyFont="1" applyFill="1" applyBorder="1" applyAlignment="1">
      <alignment horizontal="center" vertical="center"/>
    </xf>
    <xf numFmtId="3" fontId="38" fillId="23" borderId="16" xfId="70" applyNumberFormat="1" applyFont="1" applyFill="1" applyBorder="1" applyAlignment="1">
      <alignment horizontal="center" vertical="center"/>
    </xf>
    <xf numFmtId="3" fontId="38" fillId="23" borderId="15" xfId="70" applyNumberFormat="1" applyFont="1" applyFill="1" applyBorder="1" applyAlignment="1">
      <alignment horizontal="center" vertical="center"/>
    </xf>
    <xf numFmtId="3" fontId="38" fillId="23" borderId="11" xfId="70" applyNumberFormat="1" applyFont="1" applyFill="1" applyBorder="1" applyAlignment="1">
      <alignment horizontal="center" vertical="center"/>
    </xf>
    <xf numFmtId="3" fontId="38" fillId="23" borderId="22" xfId="70" applyNumberFormat="1" applyFont="1" applyFill="1" applyBorder="1" applyAlignment="1">
      <alignment horizontal="center" vertical="center"/>
    </xf>
    <xf numFmtId="3" fontId="38" fillId="23" borderId="17" xfId="70" applyNumberFormat="1" applyFont="1" applyFill="1" applyBorder="1" applyAlignment="1">
      <alignment horizontal="center" vertical="center"/>
    </xf>
    <xf numFmtId="3" fontId="44" fillId="23" borderId="11" xfId="70" applyNumberFormat="1" applyFont="1" applyFill="1" applyBorder="1" applyAlignment="1">
      <alignment horizontal="center" vertical="center"/>
    </xf>
    <xf numFmtId="3" fontId="44" fillId="23" borderId="17" xfId="70" applyNumberFormat="1" applyFont="1" applyFill="1" applyBorder="1" applyAlignment="1">
      <alignment horizontal="center" vertical="center"/>
    </xf>
  </cellXfs>
  <cellStyles count="86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40% - Accent1" xfId="13" xr:uid="{00000000-0005-0000-0000-00000C000000}"/>
    <cellStyle name="40% - Accent1 2" xfId="14" xr:uid="{00000000-0005-0000-0000-00000D000000}"/>
    <cellStyle name="40% - Accent2" xfId="15" xr:uid="{00000000-0005-0000-0000-00000E000000}"/>
    <cellStyle name="40% - Accent2 2" xfId="16" xr:uid="{00000000-0005-0000-0000-00000F000000}"/>
    <cellStyle name="40% - Accent3" xfId="17" xr:uid="{00000000-0005-0000-0000-000010000000}"/>
    <cellStyle name="40% - Accent3 2" xfId="18" xr:uid="{00000000-0005-0000-0000-000011000000}"/>
    <cellStyle name="40% - Accent4" xfId="19" xr:uid="{00000000-0005-0000-0000-000012000000}"/>
    <cellStyle name="40% - Accent4 2" xfId="20" xr:uid="{00000000-0005-0000-0000-000013000000}"/>
    <cellStyle name="40% - Accent5" xfId="21" xr:uid="{00000000-0005-0000-0000-000014000000}"/>
    <cellStyle name="40% - Accent5 2" xfId="22" xr:uid="{00000000-0005-0000-0000-000015000000}"/>
    <cellStyle name="40% - Accent6" xfId="23" xr:uid="{00000000-0005-0000-0000-000016000000}"/>
    <cellStyle name="40% - Accent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Accent1" xfId="31" builtinId="29" customBuiltin="1"/>
    <cellStyle name="Accent1 2" xfId="32" xr:uid="{00000000-0005-0000-0000-00001F000000}"/>
    <cellStyle name="Accent2" xfId="33" builtinId="33" customBuiltin="1"/>
    <cellStyle name="Accent2 2" xfId="34" xr:uid="{00000000-0005-0000-0000-000021000000}"/>
    <cellStyle name="Accent3" xfId="35" builtinId="37" customBuiltin="1"/>
    <cellStyle name="Accent3 2" xfId="36" xr:uid="{00000000-0005-0000-0000-000023000000}"/>
    <cellStyle name="Accent4" xfId="37" builtinId="41" customBuiltin="1"/>
    <cellStyle name="Accent4 2" xfId="38" xr:uid="{00000000-0005-0000-0000-000025000000}"/>
    <cellStyle name="Accent5" xfId="39" builtinId="45" customBuiltin="1"/>
    <cellStyle name="Accent5 2" xfId="40" xr:uid="{00000000-0005-0000-0000-000027000000}"/>
    <cellStyle name="Accent6" xfId="41" builtinId="49" customBuiltin="1"/>
    <cellStyle name="Accent6 2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uro" xfId="46" xr:uid="{00000000-0005-0000-0000-00002D000000}"/>
    <cellStyle name="Excel Built-in Normal" xfId="47" xr:uid="{00000000-0005-0000-0000-00002E000000}"/>
    <cellStyle name="Explanatory Text" xfId="48" xr:uid="{00000000-0005-0000-0000-00002F000000}"/>
    <cellStyle name="Good" xfId="49" xr:uid="{00000000-0005-0000-0000-000030000000}"/>
    <cellStyle name="Heading 1" xfId="50" xr:uid="{00000000-0005-0000-0000-000031000000}"/>
    <cellStyle name="Heading 2" xfId="51" xr:uid="{00000000-0005-0000-0000-000032000000}"/>
    <cellStyle name="Heading 3" xfId="52" xr:uid="{00000000-0005-0000-0000-000033000000}"/>
    <cellStyle name="Heading 4" xfId="53" xr:uid="{00000000-0005-0000-0000-000034000000}"/>
    <cellStyle name="Input" xfId="54" xr:uid="{00000000-0005-0000-0000-000035000000}"/>
    <cellStyle name="Kleine titel" xfId="55" xr:uid="{00000000-0005-0000-0000-000036000000}"/>
    <cellStyle name="Lien hypertexte" xfId="56" builtinId="8"/>
    <cellStyle name="Lien hypertexte 2" xfId="57" xr:uid="{00000000-0005-0000-0000-000038000000}"/>
    <cellStyle name="Lien hypertexte 3" xfId="81" xr:uid="{00000000-0005-0000-0000-000039000000}"/>
    <cellStyle name="Linked Cell" xfId="58" xr:uid="{00000000-0005-0000-0000-00003A000000}"/>
    <cellStyle name="Monétaire 2" xfId="59" xr:uid="{00000000-0005-0000-0000-00003B000000}"/>
    <cellStyle name="Monétaire 3" xfId="60" xr:uid="{00000000-0005-0000-0000-00003C000000}"/>
    <cellStyle name="Neutral" xfId="61" xr:uid="{00000000-0005-0000-0000-00003D000000}"/>
    <cellStyle name="Normal" xfId="0" builtinId="0"/>
    <cellStyle name="Normal 2" xfId="62" xr:uid="{00000000-0005-0000-0000-00003F000000}"/>
    <cellStyle name="Normal 2 2" xfId="63" xr:uid="{00000000-0005-0000-0000-000040000000}"/>
    <cellStyle name="Normal 2 3" xfId="80" xr:uid="{00000000-0005-0000-0000-000041000000}"/>
    <cellStyle name="Normal 3" xfId="64" xr:uid="{00000000-0005-0000-0000-000042000000}"/>
    <cellStyle name="Normal 3 2" xfId="65" xr:uid="{00000000-0005-0000-0000-000043000000}"/>
    <cellStyle name="Normal 3 3" xfId="82" xr:uid="{00000000-0005-0000-0000-000044000000}"/>
    <cellStyle name="Normal 4" xfId="66" xr:uid="{00000000-0005-0000-0000-000045000000}"/>
    <cellStyle name="Normal 5" xfId="67" xr:uid="{00000000-0005-0000-0000-000046000000}"/>
    <cellStyle name="Normal 6" xfId="83" xr:uid="{00000000-0005-0000-0000-000047000000}"/>
    <cellStyle name="Normal 7" xfId="84" xr:uid="{00000000-0005-0000-0000-000048000000}"/>
    <cellStyle name="Normal_1.15.2  is_2009_securite" xfId="68" xr:uid="{00000000-0005-0000-0000-000049000000}"/>
    <cellStyle name="Normal_1.15.2 si_2009_veiligheid" xfId="69" xr:uid="{00000000-0005-0000-0000-00004A000000}"/>
    <cellStyle name="Normal_Feuil1" xfId="70" xr:uid="{00000000-0005-0000-0000-00004B000000}"/>
    <cellStyle name="Normal_Sheet6" xfId="71" xr:uid="{00000000-0005-0000-0000-00004C000000}"/>
    <cellStyle name="Note" xfId="72" xr:uid="{00000000-0005-0000-0000-00004D000000}"/>
    <cellStyle name="Output" xfId="73" xr:uid="{00000000-0005-0000-0000-00004E000000}"/>
    <cellStyle name="Standaard 2" xfId="85" xr:uid="{00000000-0005-0000-0000-00004F000000}"/>
    <cellStyle name="Title" xfId="74" xr:uid="{00000000-0005-0000-0000-000051000000}"/>
    <cellStyle name="Title 2" xfId="75" xr:uid="{00000000-0005-0000-0000-000052000000}"/>
    <cellStyle name="Titre 2" xfId="76" xr:uid="{00000000-0005-0000-0000-000053000000}"/>
    <cellStyle name="Total" xfId="77" builtinId="25" customBuiltin="1"/>
    <cellStyle name="Total 2" xfId="78" xr:uid="{00000000-0005-0000-0000-000055000000}"/>
    <cellStyle name="Warning Text" xfId="79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  <color rgb="FFD95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205740</xdr:rowOff>
    </xdr:from>
    <xdr:to>
      <xdr:col>1</xdr:col>
      <xdr:colOff>1809750</xdr:colOff>
      <xdr:row>1</xdr:row>
      <xdr:rowOff>320040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205740"/>
          <a:ext cx="2343785" cy="727710"/>
        </a:xfrm>
        <a:prstGeom prst="rect">
          <a:avLst/>
        </a:prstGeom>
      </xdr:spPr>
    </xdr:pic>
    <xdr:clientData/>
  </xdr:twoCellAnchor>
  <xdr:twoCellAnchor editAs="oneCell">
    <xdr:from>
      <xdr:col>2</xdr:col>
      <xdr:colOff>278130</xdr:colOff>
      <xdr:row>0</xdr:row>
      <xdr:rowOff>196215</xdr:rowOff>
    </xdr:from>
    <xdr:to>
      <xdr:col>3</xdr:col>
      <xdr:colOff>1272540</xdr:colOff>
      <xdr:row>1</xdr:row>
      <xdr:rowOff>322580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67E6043-E321-4E26-B254-FA409C345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205" y="196215"/>
          <a:ext cx="2406015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YP101"/>
  <sheetViews>
    <sheetView tabSelected="1" zoomScaleNormal="100" zoomScaleSheetLayoutView="100" workbookViewId="0">
      <selection sqref="A1:D1"/>
    </sheetView>
  </sheetViews>
  <sheetFormatPr baseColWidth="10" defaultColWidth="9.140625" defaultRowHeight="12.75"/>
  <cols>
    <col min="1" max="1" width="9.7109375" style="5" customWidth="1"/>
    <col min="2" max="2" width="115.7109375" style="5" customWidth="1"/>
    <col min="3" max="3" width="20.7109375" style="5" customWidth="1"/>
    <col min="4" max="4" width="20.7109375" style="7" customWidth="1"/>
    <col min="5" max="16384" width="9.140625" style="5"/>
  </cols>
  <sheetData>
    <row r="1" spans="1:1342" ht="48" customHeight="1">
      <c r="A1" s="179" t="s">
        <v>32</v>
      </c>
      <c r="B1" s="180"/>
      <c r="C1" s="180"/>
      <c r="D1" s="181"/>
    </row>
    <row r="2" spans="1:1342" customFormat="1" ht="33" customHeight="1">
      <c r="A2" s="182" t="s">
        <v>33</v>
      </c>
      <c r="B2" s="183"/>
      <c r="C2" s="183"/>
      <c r="D2" s="18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</row>
    <row r="3" spans="1:1342" s="2" customFormat="1" ht="15.75" customHeight="1">
      <c r="A3" s="154" t="s">
        <v>11</v>
      </c>
      <c r="B3" s="149" t="s">
        <v>34</v>
      </c>
      <c r="C3" s="11"/>
      <c r="D3" s="155"/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</row>
    <row r="4" spans="1:1342" ht="15" customHeight="1">
      <c r="A4" s="156"/>
      <c r="B4" s="150"/>
      <c r="C4" s="150"/>
      <c r="D4" s="157"/>
      <c r="E4" s="12"/>
    </row>
    <row r="5" spans="1:1342" s="3" customFormat="1" ht="15" customHeight="1">
      <c r="A5" s="158" t="s">
        <v>12</v>
      </c>
      <c r="B5" s="151" t="s">
        <v>35</v>
      </c>
      <c r="C5" s="13" t="s">
        <v>29</v>
      </c>
      <c r="D5" s="157" t="s">
        <v>36</v>
      </c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</row>
    <row r="6" spans="1:1342" s="4" customFormat="1" ht="15" customHeight="1">
      <c r="A6" s="158" t="s">
        <v>13</v>
      </c>
      <c r="B6" s="151" t="s">
        <v>37</v>
      </c>
      <c r="C6" s="13" t="s">
        <v>29</v>
      </c>
      <c r="D6" s="157" t="s">
        <v>36</v>
      </c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</row>
    <row r="7" spans="1:1342" ht="15" customHeight="1">
      <c r="A7" s="158" t="s">
        <v>14</v>
      </c>
      <c r="B7" s="151" t="s">
        <v>38</v>
      </c>
      <c r="C7" s="13" t="s">
        <v>29</v>
      </c>
      <c r="D7" s="157" t="s">
        <v>36</v>
      </c>
      <c r="E7" s="12"/>
    </row>
    <row r="8" spans="1:1342" ht="15" customHeight="1">
      <c r="A8" s="158" t="s">
        <v>15</v>
      </c>
      <c r="B8" s="151" t="s">
        <v>39</v>
      </c>
      <c r="C8" s="13" t="s">
        <v>29</v>
      </c>
      <c r="D8" s="157" t="s">
        <v>36</v>
      </c>
      <c r="E8" s="12"/>
    </row>
    <row r="9" spans="1:1342" ht="15" customHeight="1">
      <c r="A9" s="158" t="s">
        <v>16</v>
      </c>
      <c r="B9" s="151" t="s">
        <v>40</v>
      </c>
      <c r="C9" s="13" t="s">
        <v>29</v>
      </c>
      <c r="D9" s="157" t="s">
        <v>36</v>
      </c>
      <c r="E9" s="12"/>
    </row>
    <row r="10" spans="1:1342" ht="15" customHeight="1">
      <c r="A10" s="158" t="s">
        <v>17</v>
      </c>
      <c r="B10" s="151" t="s">
        <v>41</v>
      </c>
      <c r="C10" s="13" t="s">
        <v>29</v>
      </c>
      <c r="D10" s="157" t="s">
        <v>36</v>
      </c>
      <c r="E10" s="12"/>
    </row>
    <row r="11" spans="1:1342" ht="15" customHeight="1">
      <c r="A11" s="158" t="s">
        <v>18</v>
      </c>
      <c r="B11" s="151" t="s">
        <v>42</v>
      </c>
      <c r="C11" s="13">
        <v>2023</v>
      </c>
      <c r="D11" s="157" t="s">
        <v>36</v>
      </c>
      <c r="E11" s="12"/>
    </row>
    <row r="12" spans="1:1342" ht="15" customHeight="1">
      <c r="A12" s="158" t="s">
        <v>19</v>
      </c>
      <c r="B12" s="151" t="s">
        <v>43</v>
      </c>
      <c r="C12" s="13" t="s">
        <v>29</v>
      </c>
      <c r="D12" s="157" t="s">
        <v>36</v>
      </c>
      <c r="E12" s="12"/>
    </row>
    <row r="13" spans="1:1342" ht="15" customHeight="1">
      <c r="A13" s="158" t="s">
        <v>20</v>
      </c>
      <c r="B13" s="151" t="s">
        <v>44</v>
      </c>
      <c r="C13" s="13">
        <v>2023</v>
      </c>
      <c r="D13" s="157" t="s">
        <v>36</v>
      </c>
      <c r="E13" s="12"/>
    </row>
    <row r="14" spans="1:1342" ht="15" customHeight="1">
      <c r="A14" s="158" t="s">
        <v>21</v>
      </c>
      <c r="B14" s="151" t="s">
        <v>44</v>
      </c>
      <c r="C14" s="13" t="s">
        <v>29</v>
      </c>
      <c r="D14" s="157" t="s">
        <v>45</v>
      </c>
      <c r="E14" s="12"/>
    </row>
    <row r="15" spans="1:1342" ht="15" customHeight="1">
      <c r="A15" s="158" t="s">
        <v>22</v>
      </c>
      <c r="B15" s="151" t="s">
        <v>46</v>
      </c>
      <c r="C15" s="13" t="s">
        <v>29</v>
      </c>
      <c r="D15" s="157" t="s">
        <v>36</v>
      </c>
      <c r="E15" s="12"/>
    </row>
    <row r="16" spans="1:1342" ht="15" customHeight="1">
      <c r="A16" s="158" t="s">
        <v>23</v>
      </c>
      <c r="B16" s="151" t="s">
        <v>47</v>
      </c>
      <c r="C16" s="13" t="s">
        <v>28</v>
      </c>
      <c r="D16" s="157" t="s">
        <v>36</v>
      </c>
      <c r="E16" s="12"/>
    </row>
    <row r="17" spans="1:1342" ht="15" customHeight="1">
      <c r="A17" s="159"/>
      <c r="B17" s="151"/>
      <c r="C17" s="12"/>
      <c r="D17" s="160"/>
      <c r="E17" s="12"/>
    </row>
    <row r="18" spans="1:1342" ht="15" customHeight="1">
      <c r="A18" s="159"/>
      <c r="B18" s="151"/>
      <c r="C18" s="13"/>
      <c r="D18" s="161"/>
      <c r="E18" s="12"/>
    </row>
    <row r="19" spans="1:1342" s="2" customFormat="1" ht="15.75" customHeight="1">
      <c r="A19" s="154" t="s">
        <v>24</v>
      </c>
      <c r="B19" s="149" t="s">
        <v>48</v>
      </c>
      <c r="C19" s="11"/>
      <c r="D19" s="155"/>
      <c r="E19" s="1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</row>
    <row r="20" spans="1:1342" ht="15" customHeight="1">
      <c r="A20" s="156"/>
      <c r="B20" s="150"/>
      <c r="C20" s="150"/>
      <c r="D20" s="157"/>
      <c r="E20" s="12"/>
    </row>
    <row r="21" spans="1:1342" ht="15" customHeight="1">
      <c r="A21" s="168" t="s">
        <v>49</v>
      </c>
      <c r="B21" s="152"/>
      <c r="C21" s="150"/>
      <c r="D21" s="157"/>
      <c r="E21" s="12"/>
    </row>
    <row r="22" spans="1:1342" ht="15" customHeight="1">
      <c r="A22" s="158" t="s">
        <v>25</v>
      </c>
      <c r="B22" s="151" t="s">
        <v>50</v>
      </c>
      <c r="C22" s="162" t="s">
        <v>30</v>
      </c>
      <c r="D22" s="157" t="s">
        <v>45</v>
      </c>
      <c r="E22" s="12"/>
    </row>
    <row r="23" spans="1:1342" ht="14.25">
      <c r="A23" s="158" t="s">
        <v>26</v>
      </c>
      <c r="B23" s="151" t="s">
        <v>51</v>
      </c>
      <c r="C23" s="14">
        <v>2023</v>
      </c>
      <c r="D23" s="157" t="s">
        <v>52</v>
      </c>
      <c r="E23" s="12"/>
    </row>
    <row r="24" spans="1:1342" ht="14.25">
      <c r="A24" s="158" t="s">
        <v>27</v>
      </c>
      <c r="B24" s="151" t="s">
        <v>53</v>
      </c>
      <c r="C24" s="14">
        <v>2023</v>
      </c>
      <c r="D24" s="157" t="s">
        <v>52</v>
      </c>
      <c r="E24" s="12"/>
    </row>
    <row r="25" spans="1:1342" ht="15">
      <c r="A25" s="163"/>
      <c r="B25" s="153"/>
      <c r="C25" s="150"/>
      <c r="D25" s="157"/>
      <c r="E25" s="12"/>
    </row>
    <row r="26" spans="1:1342" ht="14.45" customHeight="1">
      <c r="A26" s="164" t="s">
        <v>54</v>
      </c>
      <c r="B26" s="165"/>
      <c r="C26" s="166"/>
      <c r="D26" s="167"/>
      <c r="E26" s="12"/>
    </row>
    <row r="27" spans="1:1342">
      <c r="C27" s="12"/>
      <c r="D27" s="15"/>
      <c r="E27" s="12"/>
    </row>
    <row r="28" spans="1:1342">
      <c r="C28" s="12"/>
      <c r="D28" s="15"/>
      <c r="E28" s="12"/>
    </row>
    <row r="29" spans="1:1342">
      <c r="C29" s="12"/>
      <c r="D29" s="15"/>
      <c r="E29" s="12"/>
    </row>
    <row r="30" spans="1:1342">
      <c r="C30" s="12"/>
      <c r="D30" s="15"/>
      <c r="E30" s="12"/>
    </row>
    <row r="31" spans="1:1342">
      <c r="C31" s="12"/>
      <c r="D31" s="15"/>
      <c r="E31" s="12"/>
    </row>
    <row r="32" spans="1:1342">
      <c r="C32" s="12"/>
      <c r="D32" s="15"/>
      <c r="E32" s="12"/>
    </row>
    <row r="33" spans="3:5">
      <c r="C33" s="12"/>
      <c r="D33" s="15"/>
      <c r="E33" s="12"/>
    </row>
    <row r="34" spans="3:5">
      <c r="C34" s="12"/>
      <c r="D34" s="15"/>
      <c r="E34" s="12"/>
    </row>
    <row r="35" spans="3:5">
      <c r="C35" s="12"/>
      <c r="D35" s="15"/>
      <c r="E35" s="12"/>
    </row>
    <row r="36" spans="3:5">
      <c r="C36" s="12"/>
      <c r="D36" s="15"/>
      <c r="E36" s="12"/>
    </row>
    <row r="37" spans="3:5">
      <c r="C37" s="12"/>
      <c r="D37" s="15"/>
      <c r="E37" s="12"/>
    </row>
    <row r="38" spans="3:5">
      <c r="C38" s="12"/>
      <c r="D38" s="15"/>
      <c r="E38" s="12"/>
    </row>
    <row r="39" spans="3:5">
      <c r="C39" s="12"/>
      <c r="D39" s="15"/>
      <c r="E39" s="12"/>
    </row>
    <row r="40" spans="3:5">
      <c r="C40" s="12"/>
      <c r="D40" s="15"/>
      <c r="E40" s="12"/>
    </row>
    <row r="41" spans="3:5">
      <c r="C41" s="12"/>
      <c r="D41" s="15"/>
      <c r="E41" s="12"/>
    </row>
    <row r="42" spans="3:5">
      <c r="C42" s="12"/>
      <c r="D42" s="15"/>
      <c r="E42" s="12"/>
    </row>
    <row r="43" spans="3:5">
      <c r="C43" s="12"/>
      <c r="D43" s="15"/>
      <c r="E43" s="12"/>
    </row>
    <row r="44" spans="3:5">
      <c r="C44" s="12"/>
      <c r="D44" s="15"/>
      <c r="E44" s="12"/>
    </row>
    <row r="45" spans="3:5">
      <c r="C45" s="12"/>
      <c r="D45" s="15"/>
      <c r="E45" s="12"/>
    </row>
    <row r="46" spans="3:5">
      <c r="C46" s="12"/>
      <c r="D46" s="15"/>
      <c r="E46" s="12"/>
    </row>
    <row r="47" spans="3:5">
      <c r="C47" s="12"/>
      <c r="D47" s="15"/>
      <c r="E47" s="12"/>
    </row>
    <row r="48" spans="3:5">
      <c r="C48" s="12"/>
      <c r="D48" s="15"/>
      <c r="E48" s="12"/>
    </row>
    <row r="49" spans="3:5">
      <c r="C49" s="12"/>
      <c r="D49" s="15"/>
      <c r="E49" s="12"/>
    </row>
    <row r="50" spans="3:5">
      <c r="C50" s="12"/>
      <c r="D50" s="15"/>
      <c r="E50" s="12"/>
    </row>
    <row r="51" spans="3:5">
      <c r="C51" s="12"/>
      <c r="D51" s="15"/>
      <c r="E51" s="12"/>
    </row>
    <row r="52" spans="3:5">
      <c r="C52" s="12"/>
      <c r="D52" s="15"/>
      <c r="E52" s="12"/>
    </row>
    <row r="53" spans="3:5">
      <c r="C53" s="12"/>
      <c r="D53" s="15"/>
      <c r="E53" s="12"/>
    </row>
    <row r="54" spans="3:5">
      <c r="C54" s="12"/>
      <c r="D54" s="15"/>
      <c r="E54" s="12"/>
    </row>
    <row r="55" spans="3:5">
      <c r="C55" s="12"/>
      <c r="D55" s="15"/>
      <c r="E55" s="12"/>
    </row>
    <row r="56" spans="3:5">
      <c r="C56" s="12"/>
      <c r="D56" s="15"/>
      <c r="E56" s="12"/>
    </row>
    <row r="57" spans="3:5">
      <c r="C57" s="12"/>
      <c r="D57" s="15"/>
      <c r="E57" s="12"/>
    </row>
    <row r="58" spans="3:5">
      <c r="C58" s="12"/>
      <c r="D58" s="15"/>
      <c r="E58" s="12"/>
    </row>
    <row r="59" spans="3:5">
      <c r="C59" s="12"/>
      <c r="D59" s="15"/>
      <c r="E59" s="12"/>
    </row>
    <row r="60" spans="3:5">
      <c r="C60" s="12"/>
      <c r="D60" s="15"/>
      <c r="E60" s="12"/>
    </row>
    <row r="61" spans="3:5">
      <c r="C61" s="12"/>
      <c r="D61" s="15"/>
      <c r="E61" s="12"/>
    </row>
    <row r="62" spans="3:5">
      <c r="C62" s="12"/>
      <c r="D62" s="15"/>
      <c r="E62" s="12"/>
    </row>
    <row r="63" spans="3:5">
      <c r="C63" s="12"/>
      <c r="D63" s="15"/>
      <c r="E63" s="12"/>
    </row>
    <row r="64" spans="3:5">
      <c r="C64" s="12"/>
      <c r="D64" s="15"/>
      <c r="E64" s="12"/>
    </row>
    <row r="65" spans="3:5">
      <c r="C65" s="12"/>
      <c r="D65" s="15"/>
      <c r="E65" s="12"/>
    </row>
    <row r="66" spans="3:5">
      <c r="C66" s="12"/>
      <c r="D66" s="15"/>
      <c r="E66" s="12"/>
    </row>
    <row r="67" spans="3:5">
      <c r="C67" s="12"/>
      <c r="D67" s="15"/>
      <c r="E67" s="12"/>
    </row>
    <row r="68" spans="3:5">
      <c r="C68" s="12"/>
      <c r="D68" s="15"/>
      <c r="E68" s="12"/>
    </row>
    <row r="69" spans="3:5">
      <c r="C69" s="12"/>
      <c r="D69" s="15"/>
      <c r="E69" s="12"/>
    </row>
    <row r="70" spans="3:5">
      <c r="C70" s="12"/>
      <c r="D70" s="15"/>
      <c r="E70" s="12"/>
    </row>
    <row r="71" spans="3:5">
      <c r="C71" s="12"/>
      <c r="D71" s="15"/>
      <c r="E71" s="12"/>
    </row>
    <row r="72" spans="3:5">
      <c r="C72" s="12"/>
      <c r="D72" s="15"/>
      <c r="E72" s="12"/>
    </row>
    <row r="73" spans="3:5">
      <c r="C73" s="12"/>
      <c r="D73" s="15"/>
      <c r="E73" s="12"/>
    </row>
    <row r="74" spans="3:5">
      <c r="C74" s="12"/>
      <c r="D74" s="15"/>
      <c r="E74" s="12"/>
    </row>
    <row r="75" spans="3:5">
      <c r="C75" s="12"/>
      <c r="D75" s="15"/>
      <c r="E75" s="12"/>
    </row>
    <row r="76" spans="3:5">
      <c r="C76" s="12"/>
      <c r="D76" s="15"/>
      <c r="E76" s="12"/>
    </row>
    <row r="77" spans="3:5">
      <c r="C77" s="12"/>
      <c r="D77" s="15"/>
      <c r="E77" s="12"/>
    </row>
    <row r="78" spans="3:5">
      <c r="C78" s="12"/>
      <c r="D78" s="15"/>
      <c r="E78" s="12"/>
    </row>
    <row r="79" spans="3:5">
      <c r="C79" s="12"/>
      <c r="D79" s="15"/>
      <c r="E79" s="12"/>
    </row>
    <row r="80" spans="3:5">
      <c r="C80" s="12"/>
      <c r="D80" s="15"/>
      <c r="E80" s="12"/>
    </row>
    <row r="81" spans="3:5">
      <c r="C81" s="12"/>
      <c r="D81" s="15"/>
      <c r="E81" s="12"/>
    </row>
    <row r="82" spans="3:5">
      <c r="C82" s="12"/>
      <c r="D82" s="15"/>
      <c r="E82" s="12"/>
    </row>
    <row r="83" spans="3:5">
      <c r="C83" s="12"/>
      <c r="D83" s="15"/>
      <c r="E83" s="12"/>
    </row>
    <row r="84" spans="3:5">
      <c r="C84" s="12"/>
      <c r="D84" s="15"/>
      <c r="E84" s="12"/>
    </row>
    <row r="85" spans="3:5">
      <c r="C85" s="12"/>
      <c r="D85" s="15"/>
      <c r="E85" s="12"/>
    </row>
    <row r="86" spans="3:5">
      <c r="C86" s="12"/>
      <c r="D86" s="15"/>
      <c r="E86" s="12"/>
    </row>
    <row r="87" spans="3:5">
      <c r="C87" s="12"/>
      <c r="D87" s="15"/>
      <c r="E87" s="12"/>
    </row>
    <row r="88" spans="3:5">
      <c r="C88" s="12"/>
      <c r="D88" s="15"/>
      <c r="E88" s="12"/>
    </row>
    <row r="89" spans="3:5">
      <c r="C89" s="12"/>
      <c r="D89" s="15"/>
      <c r="E89" s="12"/>
    </row>
    <row r="90" spans="3:5">
      <c r="C90" s="12"/>
      <c r="D90" s="15"/>
      <c r="E90" s="12"/>
    </row>
    <row r="91" spans="3:5">
      <c r="C91" s="12"/>
      <c r="D91" s="15"/>
      <c r="E91" s="12"/>
    </row>
    <row r="92" spans="3:5">
      <c r="C92" s="12"/>
      <c r="D92" s="15"/>
      <c r="E92" s="12"/>
    </row>
    <row r="93" spans="3:5">
      <c r="C93" s="12"/>
      <c r="D93" s="15"/>
      <c r="E93" s="12"/>
    </row>
    <row r="94" spans="3:5">
      <c r="C94" s="12"/>
      <c r="D94" s="15"/>
      <c r="E94" s="12"/>
    </row>
    <row r="95" spans="3:5">
      <c r="C95" s="12"/>
      <c r="D95" s="15"/>
      <c r="E95" s="12"/>
    </row>
    <row r="96" spans="3:5">
      <c r="C96" s="12"/>
      <c r="D96" s="15"/>
      <c r="E96" s="12"/>
    </row>
    <row r="97" spans="3:5">
      <c r="C97" s="12"/>
      <c r="D97" s="15"/>
      <c r="E97" s="12"/>
    </row>
    <row r="98" spans="3:5">
      <c r="C98" s="12"/>
      <c r="D98" s="15"/>
      <c r="E98" s="12"/>
    </row>
    <row r="99" spans="3:5">
      <c r="C99" s="12"/>
      <c r="D99" s="15"/>
      <c r="E99" s="12"/>
    </row>
    <row r="100" spans="3:5">
      <c r="C100" s="12"/>
      <c r="D100" s="15"/>
      <c r="E100" s="12"/>
    </row>
    <row r="101" spans="3:5">
      <c r="C101" s="12"/>
      <c r="D101" s="15"/>
      <c r="E101" s="12"/>
    </row>
  </sheetData>
  <mergeCells count="2">
    <mergeCell ref="A1:D1"/>
    <mergeCell ref="A2:D2"/>
  </mergeCells>
  <phoneticPr fontId="0" type="noConversion"/>
  <hyperlinks>
    <hyperlink ref="B5" location="'14.1.1.1'!A1" display=" Nombre total de délits enregistrés" xr:uid="{3D985361-88EF-45C9-AE8E-0001607FA733}"/>
    <hyperlink ref="B6" location="'14.1.1.2'!A1" display=" Nombre total de vols et extorsions" xr:uid="{5EE8ACEB-DC1A-4ECC-BE41-8AE9936F16D9}"/>
    <hyperlink ref="B7" location="'14.1.1.3'!A1" display=" Nombre total de faits de dégradation de la propriété" xr:uid="{C5B8775B-4F2F-48F5-ACA6-E9D1F224194F}"/>
    <hyperlink ref="B8" location="'14.1.1.4'!A1" display=" Nombre total d'infractions contre l'intégrité physique" xr:uid="{C1145126-F111-47DE-BD54-CCF851925816}"/>
    <hyperlink ref="B9" location="'14.1.1.5'!A1" display=" Nombre total de faits liés à la drogue" xr:uid="{EA0BC875-73D8-4562-B0A0-E95786FD7CD5}"/>
    <hyperlink ref="B10" location="'14.1.1.6'!A1" display=" Nombre total de constats de fraude" xr:uid="{FF5E3245-88A2-45B6-BFD6-01734FDF1392}"/>
    <hyperlink ref="B11" location="'14.1.1.7'!A1" display=" Nombre de constats de violence intrafamiliale par type" xr:uid="{3C038E59-17D2-4F82-81DB-EBAC96614BDE}"/>
    <hyperlink ref="B12" location="'14.1.1.8'!A1" display=" Nombre total de faits de violence intrafamiliale physique" xr:uid="{3B62571F-59AD-4EE7-B808-AA0081BE6B38}"/>
    <hyperlink ref="B13" location="'14.1.1.9'!A1" display=" Nombre de crimes et délits enregistrés pour quelques figures spécifiques" xr:uid="{BB02C6E8-F0A5-4657-9429-76B802FBC95B}"/>
    <hyperlink ref="B14" location="'14.1.1.10'!A1" display=" Nombre de crimes et délits enregistrés pour quelques figures spécifiques " xr:uid="{8A954159-1F59-4B31-A13B-BD01B231FE2C}"/>
    <hyperlink ref="B15" location="'14.1.1.11'!A1" display=" Nombre total de vols de vélos enregistrés" xr:uid="{1944CD35-C7D2-48C6-B555-1A1B314671DE}"/>
    <hyperlink ref="B16" location="'14.1.1.12'!A1" display=" Nombre total d'infractions de catégorie Santé publique" xr:uid="{0F4F8651-83CC-492A-8E82-D53287970DD3}"/>
    <hyperlink ref="B22" location="'14.1.2.1'!A1" display=" Évolution du personnel opérationnel et administratif/logistique du cadre réel de la police locale par région" xr:uid="{8652A11F-99D5-426E-8F7F-F709FEC60AB7}"/>
    <hyperlink ref="B24" location="'14.1.2.3'!A1" display=" Personnel logistique et administratif" xr:uid="{C2FD24A7-E7FF-4985-A52F-BEEC21996DB0}"/>
    <hyperlink ref="B23" location="'14.1.2.2'!A1" display=" Personnel opérationnel" xr:uid="{D05B53A4-3383-4A3C-831E-DD1E10BDCE0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O92"/>
  <sheetViews>
    <sheetView showGridLines="0" zoomScale="80" zoomScaleNormal="80" zoomScaleSheetLayoutView="75" zoomScalePageLayoutView="75" workbookViewId="0">
      <selection sqref="A1:O1"/>
    </sheetView>
  </sheetViews>
  <sheetFormatPr baseColWidth="10" defaultColWidth="8" defaultRowHeight="10.5"/>
  <cols>
    <col min="1" max="1" width="32.7109375" style="1" customWidth="1"/>
    <col min="2" max="6" width="11.42578125" style="1" customWidth="1"/>
    <col min="7" max="7" width="12.140625" style="1" customWidth="1"/>
    <col min="8" max="13" width="11.42578125" style="1" customWidth="1"/>
    <col min="14" max="15" width="12.140625" style="1" customWidth="1"/>
    <col min="16" max="16384" width="8" style="1"/>
  </cols>
  <sheetData>
    <row r="1" spans="1:15" ht="19.899999999999999" customHeight="1">
      <c r="A1" s="210" t="s">
        <v>97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5" ht="19.899999999999999" customHeight="1">
      <c r="A2" s="213" t="s">
        <v>44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</row>
    <row r="3" spans="1:15" ht="19.899999999999999" customHeight="1">
      <c r="A3" s="204">
        <v>2023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15" ht="87" customHeight="1">
      <c r="A4" s="16"/>
      <c r="B4" s="57" t="s">
        <v>98</v>
      </c>
      <c r="C4" s="57" t="s">
        <v>99</v>
      </c>
      <c r="D4" s="58" t="s">
        <v>100</v>
      </c>
      <c r="E4" s="59" t="s">
        <v>101</v>
      </c>
      <c r="F4" s="58" t="s">
        <v>102</v>
      </c>
      <c r="G4" s="58" t="s">
        <v>103</v>
      </c>
      <c r="H4" s="57" t="s">
        <v>104</v>
      </c>
      <c r="I4" s="57" t="s">
        <v>105</v>
      </c>
      <c r="J4" s="57" t="s">
        <v>106</v>
      </c>
      <c r="K4" s="57" t="s">
        <v>107</v>
      </c>
      <c r="L4" s="57" t="s">
        <v>108</v>
      </c>
      <c r="M4" s="57" t="s">
        <v>109</v>
      </c>
      <c r="N4" s="58" t="s">
        <v>110</v>
      </c>
      <c r="O4" s="59" t="s">
        <v>111</v>
      </c>
    </row>
    <row r="5" spans="1:15" ht="15" customHeight="1">
      <c r="A5" s="42" t="s">
        <v>0</v>
      </c>
      <c r="B5" s="60">
        <v>8</v>
      </c>
      <c r="C5" s="60">
        <v>67</v>
      </c>
      <c r="D5" s="170">
        <v>52</v>
      </c>
      <c r="E5" s="60">
        <v>109</v>
      </c>
      <c r="F5" s="60">
        <v>505</v>
      </c>
      <c r="G5" s="60">
        <v>2179</v>
      </c>
      <c r="H5" s="60">
        <v>316</v>
      </c>
      <c r="I5" s="60">
        <v>932</v>
      </c>
      <c r="J5" s="60">
        <v>141</v>
      </c>
      <c r="K5" s="60">
        <v>28</v>
      </c>
      <c r="L5" s="60">
        <v>233</v>
      </c>
      <c r="M5" s="60">
        <v>468</v>
      </c>
      <c r="N5" s="60">
        <v>183</v>
      </c>
      <c r="O5" s="141">
        <v>434</v>
      </c>
    </row>
    <row r="6" spans="1:15" ht="15" customHeight="1">
      <c r="A6" s="20" t="s">
        <v>56</v>
      </c>
      <c r="B6" s="19">
        <v>0</v>
      </c>
      <c r="C6" s="19">
        <v>5</v>
      </c>
      <c r="D6" s="171">
        <v>17</v>
      </c>
      <c r="E6" s="19">
        <v>16</v>
      </c>
      <c r="F6" s="19">
        <v>62</v>
      </c>
      <c r="G6" s="19">
        <v>186</v>
      </c>
      <c r="H6" s="19">
        <v>20</v>
      </c>
      <c r="I6" s="19">
        <v>115</v>
      </c>
      <c r="J6" s="19">
        <v>26</v>
      </c>
      <c r="K6" s="19">
        <v>8</v>
      </c>
      <c r="L6" s="19">
        <v>111</v>
      </c>
      <c r="M6" s="19">
        <v>218</v>
      </c>
      <c r="N6" s="19">
        <v>22</v>
      </c>
      <c r="O6" s="142">
        <v>241</v>
      </c>
    </row>
    <row r="7" spans="1:15" ht="15" customHeight="1">
      <c r="A7" s="20" t="s">
        <v>57</v>
      </c>
      <c r="B7" s="19">
        <v>0</v>
      </c>
      <c r="C7" s="19">
        <v>11</v>
      </c>
      <c r="D7" s="171">
        <v>9</v>
      </c>
      <c r="E7" s="19">
        <v>9</v>
      </c>
      <c r="F7" s="19">
        <v>29</v>
      </c>
      <c r="G7" s="19">
        <v>134</v>
      </c>
      <c r="H7" s="19">
        <v>16</v>
      </c>
      <c r="I7" s="19">
        <v>58</v>
      </c>
      <c r="J7" s="19">
        <v>20</v>
      </c>
      <c r="K7" s="19">
        <v>5</v>
      </c>
      <c r="L7" s="19">
        <v>30</v>
      </c>
      <c r="M7" s="19">
        <v>124</v>
      </c>
      <c r="N7" s="19">
        <v>26</v>
      </c>
      <c r="O7" s="142">
        <v>123</v>
      </c>
    </row>
    <row r="8" spans="1:15" ht="15" customHeight="1">
      <c r="A8" s="20" t="s">
        <v>58</v>
      </c>
      <c r="B8" s="19">
        <v>10</v>
      </c>
      <c r="C8" s="19">
        <v>158</v>
      </c>
      <c r="D8" s="171">
        <v>169</v>
      </c>
      <c r="E8" s="19">
        <v>309</v>
      </c>
      <c r="F8" s="19">
        <v>2342</v>
      </c>
      <c r="G8" s="19">
        <v>5235</v>
      </c>
      <c r="H8" s="19">
        <v>1103</v>
      </c>
      <c r="I8" s="19">
        <v>7962</v>
      </c>
      <c r="J8" s="19">
        <v>229</v>
      </c>
      <c r="K8" s="19">
        <v>53</v>
      </c>
      <c r="L8" s="19">
        <v>1500</v>
      </c>
      <c r="M8" s="19">
        <v>1385</v>
      </c>
      <c r="N8" s="19">
        <v>751</v>
      </c>
      <c r="O8" s="142">
        <v>1119</v>
      </c>
    </row>
    <row r="9" spans="1:15" ht="15" customHeight="1">
      <c r="A9" s="20" t="s">
        <v>1</v>
      </c>
      <c r="B9" s="19">
        <v>1</v>
      </c>
      <c r="C9" s="19">
        <v>22</v>
      </c>
      <c r="D9" s="171">
        <v>20</v>
      </c>
      <c r="E9" s="19">
        <v>11</v>
      </c>
      <c r="F9" s="19">
        <v>84</v>
      </c>
      <c r="G9" s="19">
        <v>250</v>
      </c>
      <c r="H9" s="19">
        <v>30</v>
      </c>
      <c r="I9" s="19">
        <v>297</v>
      </c>
      <c r="J9" s="19">
        <v>33</v>
      </c>
      <c r="K9" s="19">
        <v>10</v>
      </c>
      <c r="L9" s="19">
        <v>206</v>
      </c>
      <c r="M9" s="19">
        <v>225</v>
      </c>
      <c r="N9" s="19">
        <v>33</v>
      </c>
      <c r="O9" s="142">
        <v>185</v>
      </c>
    </row>
    <row r="10" spans="1:15" ht="15" customHeight="1">
      <c r="A10" s="20" t="s">
        <v>2</v>
      </c>
      <c r="B10" s="19">
        <v>1</v>
      </c>
      <c r="C10" s="19">
        <v>12</v>
      </c>
      <c r="D10" s="171">
        <v>13</v>
      </c>
      <c r="E10" s="19">
        <v>14</v>
      </c>
      <c r="F10" s="19">
        <v>56</v>
      </c>
      <c r="G10" s="19">
        <v>255</v>
      </c>
      <c r="H10" s="19">
        <v>24</v>
      </c>
      <c r="I10" s="19">
        <v>112</v>
      </c>
      <c r="J10" s="19">
        <v>31</v>
      </c>
      <c r="K10" s="19">
        <v>7</v>
      </c>
      <c r="L10" s="19">
        <v>55</v>
      </c>
      <c r="M10" s="19">
        <v>233</v>
      </c>
      <c r="N10" s="19">
        <v>29</v>
      </c>
      <c r="O10" s="142">
        <v>211</v>
      </c>
    </row>
    <row r="11" spans="1:15" ht="15" customHeight="1">
      <c r="A11" s="20" t="s">
        <v>59</v>
      </c>
      <c r="B11" s="19">
        <v>3</v>
      </c>
      <c r="C11" s="19">
        <v>21</v>
      </c>
      <c r="D11" s="171">
        <v>13</v>
      </c>
      <c r="E11" s="19">
        <v>23</v>
      </c>
      <c r="F11" s="19">
        <v>114</v>
      </c>
      <c r="G11" s="19">
        <v>440</v>
      </c>
      <c r="H11" s="19">
        <v>60</v>
      </c>
      <c r="I11" s="19">
        <v>199</v>
      </c>
      <c r="J11" s="19">
        <v>68</v>
      </c>
      <c r="K11" s="19">
        <v>63</v>
      </c>
      <c r="L11" s="19">
        <v>215</v>
      </c>
      <c r="M11" s="19">
        <v>234</v>
      </c>
      <c r="N11" s="19">
        <v>64</v>
      </c>
      <c r="O11" s="142">
        <v>332</v>
      </c>
    </row>
    <row r="12" spans="1:15" ht="15" customHeight="1">
      <c r="A12" s="20" t="s">
        <v>3</v>
      </c>
      <c r="B12" s="19">
        <v>0</v>
      </c>
      <c r="C12" s="19">
        <v>7</v>
      </c>
      <c r="D12" s="171">
        <v>7</v>
      </c>
      <c r="E12" s="19">
        <v>10</v>
      </c>
      <c r="F12" s="19">
        <v>41</v>
      </c>
      <c r="G12" s="19">
        <v>140</v>
      </c>
      <c r="H12" s="19">
        <v>20</v>
      </c>
      <c r="I12" s="19">
        <v>36</v>
      </c>
      <c r="J12" s="19">
        <v>18</v>
      </c>
      <c r="K12" s="19">
        <v>2</v>
      </c>
      <c r="L12" s="19">
        <v>24</v>
      </c>
      <c r="M12" s="19">
        <v>128</v>
      </c>
      <c r="N12" s="19">
        <v>22</v>
      </c>
      <c r="O12" s="142">
        <v>104</v>
      </c>
    </row>
    <row r="13" spans="1:15" ht="15" customHeight="1">
      <c r="A13" s="20" t="s">
        <v>60</v>
      </c>
      <c r="B13" s="19">
        <v>1</v>
      </c>
      <c r="C13" s="19">
        <v>50</v>
      </c>
      <c r="D13" s="171">
        <v>50</v>
      </c>
      <c r="E13" s="19">
        <v>58</v>
      </c>
      <c r="F13" s="19">
        <v>404</v>
      </c>
      <c r="G13" s="19">
        <v>1232</v>
      </c>
      <c r="H13" s="19">
        <v>169</v>
      </c>
      <c r="I13" s="19">
        <v>1611</v>
      </c>
      <c r="J13" s="19">
        <v>100</v>
      </c>
      <c r="K13" s="19">
        <v>26</v>
      </c>
      <c r="L13" s="19">
        <v>680</v>
      </c>
      <c r="M13" s="19">
        <v>552</v>
      </c>
      <c r="N13" s="19">
        <v>236</v>
      </c>
      <c r="O13" s="142">
        <v>758</v>
      </c>
    </row>
    <row r="14" spans="1:15" ht="15" customHeight="1">
      <c r="A14" s="20" t="s">
        <v>4</v>
      </c>
      <c r="B14" s="19">
        <v>0</v>
      </c>
      <c r="C14" s="19">
        <v>11</v>
      </c>
      <c r="D14" s="171">
        <v>14</v>
      </c>
      <c r="E14" s="19">
        <v>19</v>
      </c>
      <c r="F14" s="19">
        <v>94</v>
      </c>
      <c r="G14" s="19">
        <v>467</v>
      </c>
      <c r="H14" s="19">
        <v>46</v>
      </c>
      <c r="I14" s="19">
        <v>206</v>
      </c>
      <c r="J14" s="19">
        <v>46</v>
      </c>
      <c r="K14" s="19">
        <v>12</v>
      </c>
      <c r="L14" s="19">
        <v>164</v>
      </c>
      <c r="M14" s="19">
        <v>257</v>
      </c>
      <c r="N14" s="19">
        <v>50</v>
      </c>
      <c r="O14" s="142">
        <v>253</v>
      </c>
    </row>
    <row r="15" spans="1:15" ht="15" customHeight="1">
      <c r="A15" s="20" t="s">
        <v>5</v>
      </c>
      <c r="B15" s="19">
        <v>0</v>
      </c>
      <c r="C15" s="19">
        <v>5</v>
      </c>
      <c r="D15" s="171">
        <v>14</v>
      </c>
      <c r="E15" s="19">
        <v>3</v>
      </c>
      <c r="F15" s="19">
        <v>70</v>
      </c>
      <c r="G15" s="19">
        <v>144</v>
      </c>
      <c r="H15" s="19">
        <v>39</v>
      </c>
      <c r="I15" s="19">
        <v>109</v>
      </c>
      <c r="J15" s="19">
        <v>10</v>
      </c>
      <c r="K15" s="19">
        <v>5</v>
      </c>
      <c r="L15" s="19">
        <v>43</v>
      </c>
      <c r="M15" s="19">
        <v>87</v>
      </c>
      <c r="N15" s="19">
        <v>22</v>
      </c>
      <c r="O15" s="142">
        <v>90</v>
      </c>
    </row>
    <row r="16" spans="1:15" ht="15" customHeight="1">
      <c r="A16" s="20" t="s">
        <v>61</v>
      </c>
      <c r="B16" s="19">
        <v>4</v>
      </c>
      <c r="C16" s="19">
        <v>27</v>
      </c>
      <c r="D16" s="171">
        <v>34</v>
      </c>
      <c r="E16" s="19">
        <v>44</v>
      </c>
      <c r="F16" s="19">
        <v>245</v>
      </c>
      <c r="G16" s="19">
        <v>846</v>
      </c>
      <c r="H16" s="19">
        <v>131</v>
      </c>
      <c r="I16" s="19">
        <v>608</v>
      </c>
      <c r="J16" s="19">
        <v>77</v>
      </c>
      <c r="K16" s="19">
        <v>12</v>
      </c>
      <c r="L16" s="19">
        <v>192</v>
      </c>
      <c r="M16" s="19">
        <v>416</v>
      </c>
      <c r="N16" s="19">
        <v>127</v>
      </c>
      <c r="O16" s="142">
        <v>320</v>
      </c>
    </row>
    <row r="17" spans="1:15" ht="15" customHeight="1">
      <c r="A17" s="20" t="s">
        <v>62</v>
      </c>
      <c r="B17" s="19">
        <v>2</v>
      </c>
      <c r="C17" s="19">
        <v>26</v>
      </c>
      <c r="D17" s="171">
        <v>40</v>
      </c>
      <c r="E17" s="19">
        <v>91</v>
      </c>
      <c r="F17" s="19">
        <v>710</v>
      </c>
      <c r="G17" s="19">
        <v>2024</v>
      </c>
      <c r="H17" s="19">
        <v>476</v>
      </c>
      <c r="I17" s="19">
        <v>2488</v>
      </c>
      <c r="J17" s="19">
        <v>58</v>
      </c>
      <c r="K17" s="19">
        <v>33</v>
      </c>
      <c r="L17" s="19">
        <v>421</v>
      </c>
      <c r="M17" s="19">
        <v>253</v>
      </c>
      <c r="N17" s="19">
        <v>163</v>
      </c>
      <c r="O17" s="142">
        <v>240</v>
      </c>
    </row>
    <row r="18" spans="1:15" ht="15" customHeight="1">
      <c r="A18" s="20" t="s">
        <v>63</v>
      </c>
      <c r="B18" s="19">
        <v>2</v>
      </c>
      <c r="C18" s="19">
        <v>18</v>
      </c>
      <c r="D18" s="171">
        <v>15</v>
      </c>
      <c r="E18" s="19">
        <v>50</v>
      </c>
      <c r="F18" s="19">
        <v>233</v>
      </c>
      <c r="G18" s="19">
        <v>582</v>
      </c>
      <c r="H18" s="19">
        <v>107</v>
      </c>
      <c r="I18" s="19">
        <v>559</v>
      </c>
      <c r="J18" s="19">
        <v>20</v>
      </c>
      <c r="K18" s="19">
        <v>8</v>
      </c>
      <c r="L18" s="19">
        <v>114</v>
      </c>
      <c r="M18" s="19">
        <v>91</v>
      </c>
      <c r="N18" s="19">
        <v>44</v>
      </c>
      <c r="O18" s="142">
        <v>111</v>
      </c>
    </row>
    <row r="19" spans="1:15" ht="15" customHeight="1">
      <c r="A19" s="20" t="s">
        <v>64</v>
      </c>
      <c r="B19" s="19">
        <v>7</v>
      </c>
      <c r="C19" s="19">
        <v>61</v>
      </c>
      <c r="D19" s="171">
        <v>57</v>
      </c>
      <c r="E19" s="19">
        <v>118</v>
      </c>
      <c r="F19" s="19">
        <v>420</v>
      </c>
      <c r="G19" s="19">
        <v>1183</v>
      </c>
      <c r="H19" s="19">
        <v>222</v>
      </c>
      <c r="I19" s="19">
        <v>1302</v>
      </c>
      <c r="J19" s="19">
        <v>126</v>
      </c>
      <c r="K19" s="19">
        <v>39</v>
      </c>
      <c r="L19" s="19">
        <v>374</v>
      </c>
      <c r="M19" s="19">
        <v>495</v>
      </c>
      <c r="N19" s="19">
        <v>173</v>
      </c>
      <c r="O19" s="142">
        <v>562</v>
      </c>
    </row>
    <row r="20" spans="1:15" ht="15" customHeight="1">
      <c r="A20" s="20" t="s">
        <v>65</v>
      </c>
      <c r="B20" s="19">
        <v>0</v>
      </c>
      <c r="C20" s="19">
        <v>25</v>
      </c>
      <c r="D20" s="171">
        <v>38</v>
      </c>
      <c r="E20" s="19">
        <v>27</v>
      </c>
      <c r="F20" s="19">
        <v>151</v>
      </c>
      <c r="G20" s="19">
        <v>491</v>
      </c>
      <c r="H20" s="19">
        <v>57</v>
      </c>
      <c r="I20" s="19">
        <v>235</v>
      </c>
      <c r="J20" s="19">
        <v>65</v>
      </c>
      <c r="K20" s="19">
        <v>19</v>
      </c>
      <c r="L20" s="19">
        <v>239</v>
      </c>
      <c r="M20" s="19">
        <v>481</v>
      </c>
      <c r="N20" s="19">
        <v>83</v>
      </c>
      <c r="O20" s="142">
        <v>689</v>
      </c>
    </row>
    <row r="21" spans="1:15" ht="15" customHeight="1">
      <c r="A21" s="20" t="s">
        <v>66</v>
      </c>
      <c r="B21" s="19">
        <v>0</v>
      </c>
      <c r="C21" s="19">
        <v>7</v>
      </c>
      <c r="D21" s="171">
        <v>10</v>
      </c>
      <c r="E21" s="19">
        <v>6</v>
      </c>
      <c r="F21" s="19">
        <v>23</v>
      </c>
      <c r="G21" s="19">
        <v>171</v>
      </c>
      <c r="H21" s="19">
        <v>7</v>
      </c>
      <c r="I21" s="19">
        <v>28</v>
      </c>
      <c r="J21" s="19">
        <v>25</v>
      </c>
      <c r="K21" s="19">
        <v>5</v>
      </c>
      <c r="L21" s="19">
        <v>67</v>
      </c>
      <c r="M21" s="19">
        <v>165</v>
      </c>
      <c r="N21" s="19">
        <v>13</v>
      </c>
      <c r="O21" s="142">
        <v>217</v>
      </c>
    </row>
    <row r="22" spans="1:15" ht="15" customHeight="1">
      <c r="A22" s="20" t="s">
        <v>67</v>
      </c>
      <c r="B22" s="19">
        <v>0</v>
      </c>
      <c r="C22" s="19">
        <v>29</v>
      </c>
      <c r="D22" s="171">
        <v>11</v>
      </c>
      <c r="E22" s="19">
        <v>17</v>
      </c>
      <c r="F22" s="19">
        <v>74</v>
      </c>
      <c r="G22" s="19">
        <v>230</v>
      </c>
      <c r="H22" s="19">
        <v>27</v>
      </c>
      <c r="I22" s="19">
        <v>158</v>
      </c>
      <c r="J22" s="19">
        <v>58</v>
      </c>
      <c r="K22" s="19">
        <v>9</v>
      </c>
      <c r="L22" s="19">
        <v>148</v>
      </c>
      <c r="M22" s="19">
        <v>303</v>
      </c>
      <c r="N22" s="19">
        <v>35</v>
      </c>
      <c r="O22" s="142">
        <v>332</v>
      </c>
    </row>
    <row r="23" spans="1:15" ht="15" customHeight="1">
      <c r="A23" s="61" t="s">
        <v>68</v>
      </c>
      <c r="B23" s="62">
        <v>1</v>
      </c>
      <c r="C23" s="62">
        <v>6</v>
      </c>
      <c r="D23" s="172">
        <v>14</v>
      </c>
      <c r="E23" s="62">
        <v>6</v>
      </c>
      <c r="F23" s="62">
        <v>32</v>
      </c>
      <c r="G23" s="62">
        <v>123</v>
      </c>
      <c r="H23" s="63">
        <v>11</v>
      </c>
      <c r="I23" s="62">
        <v>101</v>
      </c>
      <c r="J23" s="62">
        <v>31</v>
      </c>
      <c r="K23" s="63">
        <v>2</v>
      </c>
      <c r="L23" s="62">
        <v>107</v>
      </c>
      <c r="M23" s="63">
        <v>196</v>
      </c>
      <c r="N23" s="63">
        <v>12</v>
      </c>
      <c r="O23" s="143">
        <v>326</v>
      </c>
    </row>
    <row r="24" spans="1:15" ht="15" customHeight="1">
      <c r="A24" s="23" t="s">
        <v>70</v>
      </c>
      <c r="B24" s="24">
        <v>40</v>
      </c>
      <c r="C24" s="24">
        <v>568</v>
      </c>
      <c r="D24" s="24">
        <v>597</v>
      </c>
      <c r="E24" s="24">
        <v>940</v>
      </c>
      <c r="F24" s="24">
        <v>5689</v>
      </c>
      <c r="G24" s="24">
        <v>16312</v>
      </c>
      <c r="H24" s="24">
        <v>2881</v>
      </c>
      <c r="I24" s="24">
        <v>17116</v>
      </c>
      <c r="J24" s="24">
        <v>1182</v>
      </c>
      <c r="K24" s="24">
        <v>346</v>
      </c>
      <c r="L24" s="24">
        <v>4923</v>
      </c>
      <c r="M24" s="24">
        <v>6311</v>
      </c>
      <c r="N24" s="24">
        <v>2088</v>
      </c>
      <c r="O24" s="144">
        <v>6647</v>
      </c>
    </row>
    <row r="25" spans="1:15" ht="15" customHeight="1">
      <c r="A25" s="26" t="s">
        <v>73</v>
      </c>
      <c r="B25" s="27">
        <v>13</v>
      </c>
      <c r="C25" s="27">
        <v>264</v>
      </c>
      <c r="D25" s="174">
        <v>319</v>
      </c>
      <c r="E25" s="27">
        <v>135</v>
      </c>
      <c r="F25" s="27">
        <v>662</v>
      </c>
      <c r="G25" s="27">
        <v>2221</v>
      </c>
      <c r="H25" s="27">
        <v>170</v>
      </c>
      <c r="I25" s="27">
        <v>773</v>
      </c>
      <c r="J25" s="27">
        <v>341</v>
      </c>
      <c r="K25" s="27">
        <v>53</v>
      </c>
      <c r="L25" s="27">
        <v>3368</v>
      </c>
      <c r="M25" s="27">
        <v>4446</v>
      </c>
      <c r="N25" s="27">
        <v>658</v>
      </c>
      <c r="O25" s="145">
        <v>3951</v>
      </c>
    </row>
    <row r="26" spans="1:15" ht="15" customHeight="1">
      <c r="A26" s="28" t="s">
        <v>74</v>
      </c>
      <c r="B26" s="27">
        <v>3</v>
      </c>
      <c r="C26" s="27">
        <v>112</v>
      </c>
      <c r="D26" s="174">
        <v>141</v>
      </c>
      <c r="E26" s="27">
        <v>63</v>
      </c>
      <c r="F26" s="27">
        <v>263</v>
      </c>
      <c r="G26" s="27">
        <v>797</v>
      </c>
      <c r="H26" s="27">
        <v>58</v>
      </c>
      <c r="I26" s="27">
        <v>246</v>
      </c>
      <c r="J26" s="27">
        <v>158</v>
      </c>
      <c r="K26" s="27">
        <v>14</v>
      </c>
      <c r="L26" s="27">
        <v>298</v>
      </c>
      <c r="M26" s="27">
        <v>1880</v>
      </c>
      <c r="N26" s="27">
        <v>246</v>
      </c>
      <c r="O26" s="145">
        <v>1751</v>
      </c>
    </row>
    <row r="27" spans="1:15" ht="15" customHeight="1">
      <c r="A27" s="29" t="s">
        <v>75</v>
      </c>
      <c r="B27" s="30">
        <v>54</v>
      </c>
      <c r="C27" s="30">
        <v>2091</v>
      </c>
      <c r="D27" s="173">
        <v>2464</v>
      </c>
      <c r="E27" s="30">
        <v>749</v>
      </c>
      <c r="F27" s="30">
        <v>4945</v>
      </c>
      <c r="G27" s="30">
        <v>10537</v>
      </c>
      <c r="H27" s="30">
        <v>1415</v>
      </c>
      <c r="I27" s="30">
        <v>4879</v>
      </c>
      <c r="J27" s="30">
        <v>1568</v>
      </c>
      <c r="K27" s="30">
        <v>276</v>
      </c>
      <c r="L27" s="30">
        <v>22563</v>
      </c>
      <c r="M27" s="30">
        <v>25169</v>
      </c>
      <c r="N27" s="30">
        <v>3311</v>
      </c>
      <c r="O27" s="146">
        <v>16464</v>
      </c>
    </row>
    <row r="28" spans="1:15" ht="15" customHeight="1">
      <c r="A28" s="31" t="s">
        <v>76</v>
      </c>
      <c r="B28" s="30">
        <v>68</v>
      </c>
      <c r="C28" s="30">
        <v>1532</v>
      </c>
      <c r="D28" s="30">
        <v>1627</v>
      </c>
      <c r="E28" s="30">
        <v>891</v>
      </c>
      <c r="F28" s="30">
        <v>3950</v>
      </c>
      <c r="G28" s="30">
        <v>14044</v>
      </c>
      <c r="H28" s="30">
        <v>1265</v>
      </c>
      <c r="I28" s="30">
        <v>5088</v>
      </c>
      <c r="J28" s="30">
        <v>2977</v>
      </c>
      <c r="K28" s="30">
        <v>268</v>
      </c>
      <c r="L28" s="30">
        <v>2277</v>
      </c>
      <c r="M28" s="30">
        <v>16946</v>
      </c>
      <c r="N28" s="30">
        <v>2513</v>
      </c>
      <c r="O28" s="146">
        <v>14349</v>
      </c>
    </row>
    <row r="29" spans="1:15" ht="15" customHeight="1">
      <c r="A29" s="32" t="s">
        <v>77</v>
      </c>
      <c r="B29" s="33">
        <v>162</v>
      </c>
      <c r="C29" s="33">
        <v>4191</v>
      </c>
      <c r="D29" s="33">
        <v>4688</v>
      </c>
      <c r="E29" s="33">
        <v>2580</v>
      </c>
      <c r="F29" s="33">
        <v>14584</v>
      </c>
      <c r="G29" s="33">
        <v>40893</v>
      </c>
      <c r="H29" s="33">
        <v>5561</v>
      </c>
      <c r="I29" s="33">
        <v>27083</v>
      </c>
      <c r="J29" s="33">
        <v>5727</v>
      </c>
      <c r="K29" s="33">
        <v>890</v>
      </c>
      <c r="L29" s="33">
        <v>29763</v>
      </c>
      <c r="M29" s="33">
        <v>48426</v>
      </c>
      <c r="N29" s="33">
        <v>7912</v>
      </c>
      <c r="O29" s="147">
        <v>37460</v>
      </c>
    </row>
    <row r="30" spans="1:15" ht="16.899999999999999" customHeight="1">
      <c r="A30" s="198" t="s">
        <v>78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200"/>
    </row>
    <row r="31" spans="1:15" ht="16.899999999999999" customHeight="1">
      <c r="A31" s="201" t="s">
        <v>79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3"/>
    </row>
    <row r="32" spans="1:15" ht="16.899999999999999" customHeight="1">
      <c r="A32" s="188" t="s">
        <v>80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90"/>
    </row>
    <row r="33" spans="1:15" s="6" customFormat="1" ht="12.75" customHeight="1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64"/>
    </row>
    <row r="34" spans="1:15" s="6" customFormat="1" ht="12.75" customHeight="1">
      <c r="A34" s="191" t="s">
        <v>112</v>
      </c>
      <c r="B34" s="191"/>
      <c r="C34" s="191"/>
      <c r="D34" s="191"/>
      <c r="E34" s="191"/>
      <c r="F34" s="35"/>
      <c r="G34" s="35"/>
      <c r="H34" s="35"/>
      <c r="I34" s="35"/>
      <c r="J34" s="35"/>
      <c r="K34" s="35"/>
      <c r="L34" s="35"/>
      <c r="M34" s="35"/>
      <c r="N34" s="35"/>
      <c r="O34" s="64"/>
    </row>
    <row r="35" spans="1:15" s="6" customFormat="1" ht="12.75" customHeight="1">
      <c r="A35" s="191" t="s">
        <v>113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</row>
    <row r="36" spans="1:15" s="6" customFormat="1" ht="12.7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64"/>
    </row>
    <row r="37" spans="1:15" ht="12.75" customHeight="1">
      <c r="A37" s="37" t="s">
        <v>82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65"/>
    </row>
    <row r="39" spans="1:15"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</row>
    <row r="40" spans="1:15"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</row>
    <row r="41" spans="1:15"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</row>
    <row r="42" spans="1:15"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</row>
    <row r="43" spans="1:15"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</row>
    <row r="44" spans="1:15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6" spans="1:15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</row>
    <row r="47" spans="1:15"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8" spans="1:15"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</row>
    <row r="49" spans="2:15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2:15"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</row>
    <row r="51" spans="2:1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2:15"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</row>
    <row r="53" spans="2:15"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</row>
    <row r="54" spans="2:15"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</row>
    <row r="55" spans="2:15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2:15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2:15"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2:15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2:1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</row>
    <row r="60" spans="2:1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</row>
    <row r="61" spans="2:15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2:1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2:15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2:1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</row>
    <row r="65" spans="2:1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</row>
    <row r="66" spans="2:15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</row>
    <row r="67" spans="2:15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</row>
    <row r="68" spans="2:15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</row>
    <row r="69" spans="2:15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</row>
    <row r="70" spans="2:15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</row>
    <row r="71" spans="2:15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</row>
    <row r="72" spans="2:15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</row>
    <row r="73" spans="2:15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</row>
    <row r="74" spans="2:15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</row>
    <row r="75" spans="2:15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</row>
    <row r="76" spans="2:15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</row>
    <row r="77" spans="2:15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</row>
    <row r="78" spans="2:15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</row>
    <row r="79" spans="2:15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</row>
    <row r="80" spans="2:15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  <row r="81" spans="2:15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</row>
    <row r="82" spans="2:15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</row>
    <row r="83" spans="2:15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</row>
    <row r="84" spans="2:15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</row>
    <row r="85" spans="2:15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</row>
    <row r="86" spans="2:15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</row>
    <row r="87" spans="2:15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</row>
    <row r="88" spans="2:15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2:15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</row>
    <row r="90" spans="2:1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</row>
    <row r="91" spans="2:1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</row>
    <row r="92" spans="2:1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</row>
  </sheetData>
  <mergeCells count="8">
    <mergeCell ref="A35:O35"/>
    <mergeCell ref="A34:E34"/>
    <mergeCell ref="A1:O1"/>
    <mergeCell ref="A2:O2"/>
    <mergeCell ref="A3:O3"/>
    <mergeCell ref="A30:O30"/>
    <mergeCell ref="A31:O31"/>
    <mergeCell ref="A32:O32"/>
  </mergeCells>
  <hyperlinks>
    <hyperlink ref="A37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P52"/>
  <sheetViews>
    <sheetView showGridLines="0" zoomScale="80" zoomScaleNormal="80" workbookViewId="0">
      <pane ySplit="4" topLeftCell="A32" activePane="bottomLeft" state="frozen"/>
      <selection pane="bottomLeft" sqref="A1:P1"/>
    </sheetView>
  </sheetViews>
  <sheetFormatPr baseColWidth="10" defaultColWidth="11.42578125" defaultRowHeight="15"/>
  <cols>
    <col min="1" max="1" width="30.42578125" style="8" customWidth="1"/>
    <col min="2" max="2" width="9.7109375" style="9" customWidth="1"/>
    <col min="3" max="3" width="14.5703125" style="9" customWidth="1"/>
    <col min="4" max="4" width="13" style="9" customWidth="1"/>
    <col min="5" max="5" width="11.140625" style="9" customWidth="1"/>
    <col min="6" max="6" width="12.28515625" style="9" customWidth="1"/>
    <col min="7" max="16" width="11.140625" style="8" customWidth="1"/>
    <col min="17" max="16384" width="11.42578125" style="8"/>
  </cols>
  <sheetData>
    <row r="1" spans="1:16" s="1" customFormat="1" ht="19.899999999999999" customHeight="1">
      <c r="A1" s="210" t="s">
        <v>114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s="1" customFormat="1" ht="19.899999999999999" customHeight="1">
      <c r="A2" s="213" t="s">
        <v>115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s="1" customFormat="1" ht="19.899999999999999" customHeight="1">
      <c r="A3" s="204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</row>
    <row r="4" spans="1:16" ht="75" customHeight="1">
      <c r="A4" s="66"/>
      <c r="B4" s="67" t="s">
        <v>116</v>
      </c>
      <c r="C4" s="68" t="s">
        <v>117</v>
      </c>
      <c r="D4" s="68" t="s">
        <v>118</v>
      </c>
      <c r="E4" s="68" t="s">
        <v>99</v>
      </c>
      <c r="F4" s="58" t="s">
        <v>100</v>
      </c>
      <c r="G4" s="59" t="s">
        <v>101</v>
      </c>
      <c r="H4" s="58" t="s">
        <v>102</v>
      </c>
      <c r="I4" s="58" t="s">
        <v>103</v>
      </c>
      <c r="J4" s="58" t="s">
        <v>104</v>
      </c>
      <c r="K4" s="69" t="s">
        <v>105</v>
      </c>
      <c r="L4" s="57" t="s">
        <v>106</v>
      </c>
      <c r="M4" s="57" t="s">
        <v>107</v>
      </c>
      <c r="N4" s="57" t="s">
        <v>108</v>
      </c>
      <c r="O4" s="58" t="s">
        <v>109</v>
      </c>
      <c r="P4" s="59" t="s">
        <v>111</v>
      </c>
    </row>
    <row r="5" spans="1:16">
      <c r="A5" s="70" t="s">
        <v>70</v>
      </c>
      <c r="B5" s="71">
        <v>2014</v>
      </c>
      <c r="C5" s="72">
        <v>4</v>
      </c>
      <c r="D5" s="72">
        <v>35</v>
      </c>
      <c r="E5" s="72">
        <v>399</v>
      </c>
      <c r="F5" s="73">
        <v>399</v>
      </c>
      <c r="G5" s="74">
        <v>910</v>
      </c>
      <c r="H5" s="75">
        <v>6326</v>
      </c>
      <c r="I5" s="73">
        <v>16929</v>
      </c>
      <c r="J5" s="73">
        <v>3082</v>
      </c>
      <c r="K5" s="76">
        <v>13790</v>
      </c>
      <c r="L5" s="77">
        <v>1928</v>
      </c>
      <c r="M5" s="77">
        <v>418</v>
      </c>
      <c r="N5" s="77">
        <v>2832</v>
      </c>
      <c r="O5" s="73">
        <v>2532</v>
      </c>
      <c r="P5" s="74">
        <v>9227</v>
      </c>
    </row>
    <row r="6" spans="1:16">
      <c r="A6" s="78" t="s">
        <v>75</v>
      </c>
      <c r="B6" s="79">
        <v>2014</v>
      </c>
      <c r="C6" s="80">
        <v>30</v>
      </c>
      <c r="D6" s="80">
        <v>48</v>
      </c>
      <c r="E6" s="80">
        <v>1437</v>
      </c>
      <c r="F6" s="81">
        <v>1999</v>
      </c>
      <c r="G6" s="82">
        <v>1289</v>
      </c>
      <c r="H6" s="83">
        <v>5492</v>
      </c>
      <c r="I6" s="81">
        <v>22125</v>
      </c>
      <c r="J6" s="81">
        <v>1385</v>
      </c>
      <c r="K6" s="84">
        <v>13849</v>
      </c>
      <c r="L6" s="85">
        <v>3422</v>
      </c>
      <c r="M6" s="85">
        <v>504</v>
      </c>
      <c r="N6" s="85">
        <v>29989</v>
      </c>
      <c r="O6" s="81">
        <v>11881</v>
      </c>
      <c r="P6" s="82">
        <v>31907</v>
      </c>
    </row>
    <row r="7" spans="1:16">
      <c r="A7" s="78" t="s">
        <v>76</v>
      </c>
      <c r="B7" s="79">
        <v>2014</v>
      </c>
      <c r="C7" s="80">
        <v>19</v>
      </c>
      <c r="D7" s="80">
        <v>74</v>
      </c>
      <c r="E7" s="80">
        <v>1171</v>
      </c>
      <c r="F7" s="81">
        <v>1249</v>
      </c>
      <c r="G7" s="82">
        <v>1854</v>
      </c>
      <c r="H7" s="83">
        <v>6057</v>
      </c>
      <c r="I7" s="81">
        <v>24376</v>
      </c>
      <c r="J7" s="81">
        <v>2106</v>
      </c>
      <c r="K7" s="84">
        <v>5701</v>
      </c>
      <c r="L7" s="85">
        <v>5260</v>
      </c>
      <c r="M7" s="85">
        <v>601</v>
      </c>
      <c r="N7" s="85">
        <v>2661</v>
      </c>
      <c r="O7" s="81">
        <v>5920</v>
      </c>
      <c r="P7" s="82">
        <v>31583</v>
      </c>
    </row>
    <row r="8" spans="1:16">
      <c r="A8" s="86" t="s">
        <v>77</v>
      </c>
      <c r="B8" s="87">
        <v>2014</v>
      </c>
      <c r="C8" s="88">
        <v>53</v>
      </c>
      <c r="D8" s="88">
        <v>157</v>
      </c>
      <c r="E8" s="88">
        <v>3007</v>
      </c>
      <c r="F8" s="89">
        <v>3647</v>
      </c>
      <c r="G8" s="90">
        <v>4053</v>
      </c>
      <c r="H8" s="91">
        <v>17875</v>
      </c>
      <c r="I8" s="89">
        <v>63430</v>
      </c>
      <c r="J8" s="89">
        <v>6573</v>
      </c>
      <c r="K8" s="93">
        <v>33340</v>
      </c>
      <c r="L8" s="92">
        <v>10610</v>
      </c>
      <c r="M8" s="92">
        <v>1523</v>
      </c>
      <c r="N8" s="92">
        <v>35482</v>
      </c>
      <c r="O8" s="89">
        <v>20333</v>
      </c>
      <c r="P8" s="90">
        <v>72717</v>
      </c>
    </row>
    <row r="9" spans="1:16">
      <c r="A9" s="70" t="s">
        <v>70</v>
      </c>
      <c r="B9" s="71">
        <v>2015</v>
      </c>
      <c r="C9" s="72">
        <v>6</v>
      </c>
      <c r="D9" s="72">
        <v>33</v>
      </c>
      <c r="E9" s="72">
        <v>398</v>
      </c>
      <c r="F9" s="73">
        <v>394</v>
      </c>
      <c r="G9" s="74">
        <v>1046</v>
      </c>
      <c r="H9" s="75">
        <v>7379</v>
      </c>
      <c r="I9" s="73">
        <v>14133</v>
      </c>
      <c r="J9" s="73">
        <v>3515</v>
      </c>
      <c r="K9" s="76">
        <v>10844</v>
      </c>
      <c r="L9" s="77">
        <v>1733</v>
      </c>
      <c r="M9" s="77">
        <v>294</v>
      </c>
      <c r="N9" s="77">
        <v>2903</v>
      </c>
      <c r="O9" s="73">
        <v>2414</v>
      </c>
      <c r="P9" s="74">
        <v>8726</v>
      </c>
    </row>
    <row r="10" spans="1:16">
      <c r="A10" s="78" t="s">
        <v>75</v>
      </c>
      <c r="B10" s="79">
        <v>2015</v>
      </c>
      <c r="C10" s="80">
        <v>54</v>
      </c>
      <c r="D10" s="80">
        <v>57</v>
      </c>
      <c r="E10" s="80">
        <v>1504</v>
      </c>
      <c r="F10" s="81">
        <v>1842</v>
      </c>
      <c r="G10" s="82">
        <v>1200</v>
      </c>
      <c r="H10" s="83">
        <v>5084</v>
      </c>
      <c r="I10" s="81">
        <v>18870</v>
      </c>
      <c r="J10" s="81">
        <v>1160</v>
      </c>
      <c r="K10" s="84">
        <v>10804</v>
      </c>
      <c r="L10" s="85">
        <v>3255</v>
      </c>
      <c r="M10" s="85">
        <v>470</v>
      </c>
      <c r="N10" s="85">
        <v>28886</v>
      </c>
      <c r="O10" s="81">
        <v>13455</v>
      </c>
      <c r="P10" s="82">
        <v>29723</v>
      </c>
    </row>
    <row r="11" spans="1:16">
      <c r="A11" s="78" t="s">
        <v>76</v>
      </c>
      <c r="B11" s="79">
        <v>2015</v>
      </c>
      <c r="C11" s="80">
        <v>10</v>
      </c>
      <c r="D11" s="80">
        <v>71</v>
      </c>
      <c r="E11" s="80">
        <v>1151</v>
      </c>
      <c r="F11" s="81">
        <v>1255</v>
      </c>
      <c r="G11" s="82">
        <v>1806</v>
      </c>
      <c r="H11" s="83">
        <v>5884</v>
      </c>
      <c r="I11" s="81">
        <v>22549</v>
      </c>
      <c r="J11" s="81">
        <v>2134</v>
      </c>
      <c r="K11" s="84">
        <v>5244</v>
      </c>
      <c r="L11" s="85">
        <v>5168</v>
      </c>
      <c r="M11" s="85">
        <v>510</v>
      </c>
      <c r="N11" s="85">
        <v>2768</v>
      </c>
      <c r="O11" s="81">
        <v>6019</v>
      </c>
      <c r="P11" s="82">
        <v>28700</v>
      </c>
    </row>
    <row r="12" spans="1:16">
      <c r="A12" s="86" t="s">
        <v>77</v>
      </c>
      <c r="B12" s="87">
        <v>2015</v>
      </c>
      <c r="C12" s="88">
        <v>70</v>
      </c>
      <c r="D12" s="88">
        <v>161</v>
      </c>
      <c r="E12" s="88">
        <v>3053</v>
      </c>
      <c r="F12" s="89">
        <v>3491</v>
      </c>
      <c r="G12" s="90">
        <v>4052</v>
      </c>
      <c r="H12" s="91">
        <v>18347</v>
      </c>
      <c r="I12" s="89">
        <v>55552</v>
      </c>
      <c r="J12" s="89">
        <v>6809</v>
      </c>
      <c r="K12" s="93">
        <v>26892</v>
      </c>
      <c r="L12" s="92">
        <v>10156</v>
      </c>
      <c r="M12" s="92">
        <v>1274</v>
      </c>
      <c r="N12" s="92">
        <v>34557</v>
      </c>
      <c r="O12" s="89">
        <v>21888</v>
      </c>
      <c r="P12" s="90">
        <v>67149</v>
      </c>
    </row>
    <row r="13" spans="1:16">
      <c r="A13" s="70" t="s">
        <v>70</v>
      </c>
      <c r="B13" s="71">
        <v>2016</v>
      </c>
      <c r="C13" s="72">
        <v>6</v>
      </c>
      <c r="D13" s="72">
        <v>20</v>
      </c>
      <c r="E13" s="72">
        <v>431</v>
      </c>
      <c r="F13" s="73">
        <v>454</v>
      </c>
      <c r="G13" s="74">
        <v>861</v>
      </c>
      <c r="H13" s="75">
        <v>6442</v>
      </c>
      <c r="I13" s="73">
        <v>14652</v>
      </c>
      <c r="J13" s="73">
        <v>2955</v>
      </c>
      <c r="K13" s="76">
        <v>9352</v>
      </c>
      <c r="L13" s="77">
        <v>1625</v>
      </c>
      <c r="M13" s="77">
        <v>329</v>
      </c>
      <c r="N13" s="77">
        <v>3287</v>
      </c>
      <c r="O13" s="73">
        <v>2319</v>
      </c>
      <c r="P13" s="74">
        <v>7371</v>
      </c>
    </row>
    <row r="14" spans="1:16">
      <c r="A14" s="78" t="s">
        <v>75</v>
      </c>
      <c r="B14" s="79">
        <v>2016</v>
      </c>
      <c r="C14" s="80">
        <v>29</v>
      </c>
      <c r="D14" s="80">
        <v>41</v>
      </c>
      <c r="E14" s="80">
        <v>1594</v>
      </c>
      <c r="F14" s="81">
        <v>2086</v>
      </c>
      <c r="G14" s="82">
        <v>1071</v>
      </c>
      <c r="H14" s="83">
        <v>4925</v>
      </c>
      <c r="I14" s="81">
        <v>18034</v>
      </c>
      <c r="J14" s="81">
        <v>1058</v>
      </c>
      <c r="K14" s="84">
        <v>9013</v>
      </c>
      <c r="L14" s="85">
        <v>2841</v>
      </c>
      <c r="M14" s="85">
        <v>356</v>
      </c>
      <c r="N14" s="85">
        <v>28041</v>
      </c>
      <c r="O14" s="81">
        <v>13657</v>
      </c>
      <c r="P14" s="82">
        <v>24790</v>
      </c>
    </row>
    <row r="15" spans="1:16">
      <c r="A15" s="78" t="s">
        <v>76</v>
      </c>
      <c r="B15" s="79">
        <v>2016</v>
      </c>
      <c r="C15" s="80">
        <v>16</v>
      </c>
      <c r="D15" s="80">
        <v>62</v>
      </c>
      <c r="E15" s="80">
        <v>1193</v>
      </c>
      <c r="F15" s="81">
        <v>1370</v>
      </c>
      <c r="G15" s="82">
        <v>1652</v>
      </c>
      <c r="H15" s="83">
        <v>5560</v>
      </c>
      <c r="I15" s="81">
        <v>21670</v>
      </c>
      <c r="J15" s="81">
        <v>1865</v>
      </c>
      <c r="K15" s="84">
        <v>5192</v>
      </c>
      <c r="L15" s="85">
        <v>4489</v>
      </c>
      <c r="M15" s="85">
        <v>460</v>
      </c>
      <c r="N15" s="85">
        <v>2874</v>
      </c>
      <c r="O15" s="81">
        <v>6003</v>
      </c>
      <c r="P15" s="82">
        <v>24397</v>
      </c>
    </row>
    <row r="16" spans="1:16">
      <c r="A16" s="86" t="s">
        <v>77</v>
      </c>
      <c r="B16" s="87">
        <v>2016</v>
      </c>
      <c r="C16" s="88">
        <v>51</v>
      </c>
      <c r="D16" s="88">
        <v>123</v>
      </c>
      <c r="E16" s="88">
        <v>3218</v>
      </c>
      <c r="F16" s="89">
        <v>3910</v>
      </c>
      <c r="G16" s="90">
        <v>3584</v>
      </c>
      <c r="H16" s="91">
        <v>16927</v>
      </c>
      <c r="I16" s="89">
        <v>54356</v>
      </c>
      <c r="J16" s="89">
        <v>5878</v>
      </c>
      <c r="K16" s="93">
        <v>23557</v>
      </c>
      <c r="L16" s="92">
        <v>8955</v>
      </c>
      <c r="M16" s="92">
        <v>1145</v>
      </c>
      <c r="N16" s="92">
        <v>34202</v>
      </c>
      <c r="O16" s="89">
        <v>21979</v>
      </c>
      <c r="P16" s="90">
        <v>56558</v>
      </c>
    </row>
    <row r="17" spans="1:16">
      <c r="A17" s="70" t="s">
        <v>70</v>
      </c>
      <c r="B17" s="71">
        <v>2017</v>
      </c>
      <c r="C17" s="72">
        <v>4</v>
      </c>
      <c r="D17" s="72">
        <v>22</v>
      </c>
      <c r="E17" s="72">
        <v>466</v>
      </c>
      <c r="F17" s="73">
        <v>431</v>
      </c>
      <c r="G17" s="74">
        <v>810</v>
      </c>
      <c r="H17" s="75">
        <v>6291</v>
      </c>
      <c r="I17" s="73">
        <v>13332</v>
      </c>
      <c r="J17" s="73">
        <v>3060</v>
      </c>
      <c r="K17" s="76">
        <v>10680</v>
      </c>
      <c r="L17" s="77">
        <v>1618</v>
      </c>
      <c r="M17" s="77">
        <v>369</v>
      </c>
      <c r="N17" s="77">
        <v>3547</v>
      </c>
      <c r="O17" s="73">
        <v>2988</v>
      </c>
      <c r="P17" s="74">
        <v>7486</v>
      </c>
    </row>
    <row r="18" spans="1:16">
      <c r="A18" s="78" t="s">
        <v>75</v>
      </c>
      <c r="B18" s="79">
        <v>2017</v>
      </c>
      <c r="C18" s="80">
        <v>48</v>
      </c>
      <c r="D18" s="80">
        <v>27</v>
      </c>
      <c r="E18" s="80">
        <v>1592</v>
      </c>
      <c r="F18" s="81">
        <v>2056</v>
      </c>
      <c r="G18" s="82">
        <v>1089</v>
      </c>
      <c r="H18" s="83">
        <v>4378</v>
      </c>
      <c r="I18" s="81">
        <v>15164</v>
      </c>
      <c r="J18" s="81">
        <v>1548</v>
      </c>
      <c r="K18" s="84">
        <v>8175</v>
      </c>
      <c r="L18" s="85">
        <v>2382</v>
      </c>
      <c r="M18" s="85">
        <v>384</v>
      </c>
      <c r="N18" s="85">
        <v>26799</v>
      </c>
      <c r="O18" s="81">
        <v>13469</v>
      </c>
      <c r="P18" s="82">
        <v>22309</v>
      </c>
    </row>
    <row r="19" spans="1:16">
      <c r="A19" s="78" t="s">
        <v>76</v>
      </c>
      <c r="B19" s="79">
        <v>2017</v>
      </c>
      <c r="C19" s="80">
        <v>34</v>
      </c>
      <c r="D19" s="80">
        <v>61</v>
      </c>
      <c r="E19" s="80">
        <v>1252</v>
      </c>
      <c r="F19" s="81">
        <v>1286</v>
      </c>
      <c r="G19" s="82">
        <v>1510</v>
      </c>
      <c r="H19" s="83">
        <v>4925</v>
      </c>
      <c r="I19" s="81">
        <v>19934</v>
      </c>
      <c r="J19" s="81">
        <v>1898</v>
      </c>
      <c r="K19" s="84">
        <v>4853</v>
      </c>
      <c r="L19" s="85">
        <v>4585</v>
      </c>
      <c r="M19" s="85">
        <v>349</v>
      </c>
      <c r="N19" s="85">
        <v>2927</v>
      </c>
      <c r="O19" s="81">
        <v>7000</v>
      </c>
      <c r="P19" s="82">
        <v>23675</v>
      </c>
    </row>
    <row r="20" spans="1:16">
      <c r="A20" s="86" t="s">
        <v>77</v>
      </c>
      <c r="B20" s="87">
        <v>2017</v>
      </c>
      <c r="C20" s="88">
        <v>86</v>
      </c>
      <c r="D20" s="88">
        <v>110</v>
      </c>
      <c r="E20" s="88">
        <v>3310</v>
      </c>
      <c r="F20" s="89">
        <v>3773</v>
      </c>
      <c r="G20" s="90">
        <v>3409</v>
      </c>
      <c r="H20" s="91">
        <v>15594</v>
      </c>
      <c r="I20" s="89">
        <v>48430</v>
      </c>
      <c r="J20" s="89">
        <v>6506</v>
      </c>
      <c r="K20" s="93">
        <v>23708</v>
      </c>
      <c r="L20" s="92">
        <v>8585</v>
      </c>
      <c r="M20" s="92">
        <v>1102</v>
      </c>
      <c r="N20" s="92">
        <v>33273</v>
      </c>
      <c r="O20" s="89">
        <v>23457</v>
      </c>
      <c r="P20" s="90">
        <v>53470</v>
      </c>
    </row>
    <row r="21" spans="1:16">
      <c r="A21" s="70" t="s">
        <v>70</v>
      </c>
      <c r="B21" s="71">
        <v>2018</v>
      </c>
      <c r="C21" s="72">
        <v>6</v>
      </c>
      <c r="D21" s="72">
        <v>27</v>
      </c>
      <c r="E21" s="72">
        <v>526</v>
      </c>
      <c r="F21" s="73">
        <v>480</v>
      </c>
      <c r="G21" s="74">
        <v>876</v>
      </c>
      <c r="H21" s="75">
        <v>6149</v>
      </c>
      <c r="I21" s="73">
        <v>12235</v>
      </c>
      <c r="J21" s="73">
        <v>3274</v>
      </c>
      <c r="K21" s="76">
        <v>14265</v>
      </c>
      <c r="L21" s="77">
        <v>1400</v>
      </c>
      <c r="M21" s="77">
        <v>297</v>
      </c>
      <c r="N21" s="77">
        <v>3831</v>
      </c>
      <c r="O21" s="73">
        <v>3732</v>
      </c>
      <c r="P21" s="74">
        <v>7528</v>
      </c>
    </row>
    <row r="22" spans="1:16">
      <c r="A22" s="78" t="s">
        <v>75</v>
      </c>
      <c r="B22" s="79">
        <v>2018</v>
      </c>
      <c r="C22" s="80">
        <v>31</v>
      </c>
      <c r="D22" s="80">
        <v>41</v>
      </c>
      <c r="E22" s="80">
        <v>1655</v>
      </c>
      <c r="F22" s="81">
        <v>2075</v>
      </c>
      <c r="G22" s="82">
        <v>917</v>
      </c>
      <c r="H22" s="83">
        <v>4619</v>
      </c>
      <c r="I22" s="81">
        <v>13358</v>
      </c>
      <c r="J22" s="81">
        <v>1741</v>
      </c>
      <c r="K22" s="84">
        <v>7920</v>
      </c>
      <c r="L22" s="85">
        <v>2118</v>
      </c>
      <c r="M22" s="85">
        <v>306</v>
      </c>
      <c r="N22" s="85">
        <v>24676</v>
      </c>
      <c r="O22" s="81">
        <v>16570</v>
      </c>
      <c r="P22" s="82">
        <v>21596</v>
      </c>
    </row>
    <row r="23" spans="1:16">
      <c r="A23" s="78" t="s">
        <v>76</v>
      </c>
      <c r="B23" s="79">
        <v>2018</v>
      </c>
      <c r="C23" s="80">
        <v>11</v>
      </c>
      <c r="D23" s="80">
        <v>76</v>
      </c>
      <c r="E23" s="80">
        <v>1437</v>
      </c>
      <c r="F23" s="81">
        <v>1337</v>
      </c>
      <c r="G23" s="82">
        <v>1247</v>
      </c>
      <c r="H23" s="83">
        <v>4773</v>
      </c>
      <c r="I23" s="81">
        <v>19564</v>
      </c>
      <c r="J23" s="81">
        <v>1924</v>
      </c>
      <c r="K23" s="84">
        <v>4842</v>
      </c>
      <c r="L23" s="85">
        <v>4184</v>
      </c>
      <c r="M23" s="85">
        <v>345</v>
      </c>
      <c r="N23" s="85">
        <v>2881</v>
      </c>
      <c r="O23" s="81">
        <v>8624</v>
      </c>
      <c r="P23" s="82">
        <v>23372</v>
      </c>
    </row>
    <row r="24" spans="1:16">
      <c r="A24" s="86" t="s">
        <v>77</v>
      </c>
      <c r="B24" s="87">
        <v>2018</v>
      </c>
      <c r="C24" s="88">
        <v>48</v>
      </c>
      <c r="D24" s="88">
        <v>144</v>
      </c>
      <c r="E24" s="88">
        <v>3618</v>
      </c>
      <c r="F24" s="89">
        <v>3892</v>
      </c>
      <c r="G24" s="90">
        <v>3040</v>
      </c>
      <c r="H24" s="91">
        <v>15541</v>
      </c>
      <c r="I24" s="89">
        <v>45157</v>
      </c>
      <c r="J24" s="89">
        <v>6939</v>
      </c>
      <c r="K24" s="93">
        <v>27027</v>
      </c>
      <c r="L24" s="92">
        <v>7702</v>
      </c>
      <c r="M24" s="92">
        <v>948</v>
      </c>
      <c r="N24" s="92">
        <v>31388</v>
      </c>
      <c r="O24" s="89">
        <v>28926</v>
      </c>
      <c r="P24" s="90">
        <v>52496</v>
      </c>
    </row>
    <row r="25" spans="1:16">
      <c r="A25" s="70" t="s">
        <v>70</v>
      </c>
      <c r="B25" s="71">
        <v>2019</v>
      </c>
      <c r="C25" s="72">
        <v>5</v>
      </c>
      <c r="D25" s="72">
        <v>16</v>
      </c>
      <c r="E25" s="72">
        <v>565</v>
      </c>
      <c r="F25" s="72">
        <v>622</v>
      </c>
      <c r="G25" s="73">
        <v>818</v>
      </c>
      <c r="H25" s="74">
        <v>5944</v>
      </c>
      <c r="I25" s="75">
        <v>13100</v>
      </c>
      <c r="J25" s="73">
        <v>3181</v>
      </c>
      <c r="K25" s="73">
        <v>17795</v>
      </c>
      <c r="L25" s="76">
        <v>1288</v>
      </c>
      <c r="M25" s="77">
        <v>307</v>
      </c>
      <c r="N25" s="77">
        <v>4503</v>
      </c>
      <c r="O25" s="72">
        <v>4049</v>
      </c>
      <c r="P25" s="73">
        <v>7543</v>
      </c>
    </row>
    <row r="26" spans="1:16">
      <c r="A26" s="78" t="s">
        <v>75</v>
      </c>
      <c r="B26" s="79">
        <v>2019</v>
      </c>
      <c r="C26" s="80">
        <v>33</v>
      </c>
      <c r="D26" s="80">
        <v>26</v>
      </c>
      <c r="E26" s="80">
        <v>1858</v>
      </c>
      <c r="F26" s="81">
        <v>2217</v>
      </c>
      <c r="G26" s="82">
        <v>940</v>
      </c>
      <c r="H26" s="83">
        <v>4537</v>
      </c>
      <c r="I26" s="81">
        <v>14365</v>
      </c>
      <c r="J26" s="81">
        <v>1491</v>
      </c>
      <c r="K26" s="84">
        <v>7602</v>
      </c>
      <c r="L26" s="85">
        <v>2027</v>
      </c>
      <c r="M26" s="85">
        <v>421</v>
      </c>
      <c r="N26" s="85">
        <v>24230</v>
      </c>
      <c r="O26" s="81">
        <v>21635</v>
      </c>
      <c r="P26" s="82">
        <v>19806</v>
      </c>
    </row>
    <row r="27" spans="1:16">
      <c r="A27" s="78" t="s">
        <v>76</v>
      </c>
      <c r="B27" s="79">
        <v>2019</v>
      </c>
      <c r="C27" s="80">
        <v>14</v>
      </c>
      <c r="D27" s="80">
        <v>53</v>
      </c>
      <c r="E27" s="80">
        <v>1566</v>
      </c>
      <c r="F27" s="81">
        <v>1473</v>
      </c>
      <c r="G27" s="82">
        <v>1223</v>
      </c>
      <c r="H27" s="83">
        <v>4830</v>
      </c>
      <c r="I27" s="81">
        <v>19777</v>
      </c>
      <c r="J27" s="81">
        <v>1783</v>
      </c>
      <c r="K27" s="84">
        <v>5767</v>
      </c>
      <c r="L27" s="85">
        <v>3562</v>
      </c>
      <c r="M27" s="85">
        <v>338</v>
      </c>
      <c r="N27" s="85">
        <v>2619</v>
      </c>
      <c r="O27" s="81">
        <v>9448</v>
      </c>
      <c r="P27" s="82">
        <v>21552</v>
      </c>
    </row>
    <row r="28" spans="1:16">
      <c r="A28" s="86" t="s">
        <v>77</v>
      </c>
      <c r="B28" s="87">
        <v>2019</v>
      </c>
      <c r="C28" s="88">
        <v>52</v>
      </c>
      <c r="D28" s="88">
        <v>95</v>
      </c>
      <c r="E28" s="88">
        <v>3989</v>
      </c>
      <c r="F28" s="88">
        <v>4312</v>
      </c>
      <c r="G28" s="90">
        <v>2981</v>
      </c>
      <c r="H28" s="91">
        <v>15311</v>
      </c>
      <c r="I28" s="89">
        <v>47242</v>
      </c>
      <c r="J28" s="89">
        <v>6455</v>
      </c>
      <c r="K28" s="93">
        <v>31164</v>
      </c>
      <c r="L28" s="92">
        <v>6877</v>
      </c>
      <c r="M28" s="92">
        <v>1066</v>
      </c>
      <c r="N28" s="92">
        <v>31352</v>
      </c>
      <c r="O28" s="89">
        <v>35132</v>
      </c>
      <c r="P28" s="90">
        <v>48901</v>
      </c>
    </row>
    <row r="29" spans="1:16">
      <c r="A29" s="70" t="s">
        <v>70</v>
      </c>
      <c r="B29" s="71">
        <v>2020</v>
      </c>
      <c r="C29" s="72">
        <v>5</v>
      </c>
      <c r="D29" s="72">
        <v>21</v>
      </c>
      <c r="E29" s="72">
        <v>543</v>
      </c>
      <c r="F29" s="72">
        <v>525</v>
      </c>
      <c r="G29" s="73">
        <v>688</v>
      </c>
      <c r="H29" s="74">
        <v>4257</v>
      </c>
      <c r="I29" s="75">
        <v>10879</v>
      </c>
      <c r="J29" s="73">
        <v>2085</v>
      </c>
      <c r="K29" s="73">
        <v>10053</v>
      </c>
      <c r="L29" s="76">
        <v>1013</v>
      </c>
      <c r="M29" s="77">
        <v>208</v>
      </c>
      <c r="N29" s="77">
        <v>4531</v>
      </c>
      <c r="O29" s="72">
        <v>4871</v>
      </c>
      <c r="P29" s="73">
        <v>5309</v>
      </c>
    </row>
    <row r="30" spans="1:16">
      <c r="A30" s="78" t="s">
        <v>75</v>
      </c>
      <c r="B30" s="79">
        <v>2020</v>
      </c>
      <c r="C30" s="80">
        <v>33</v>
      </c>
      <c r="D30" s="80">
        <v>27</v>
      </c>
      <c r="E30" s="80">
        <v>1740</v>
      </c>
      <c r="F30" s="81">
        <v>2157</v>
      </c>
      <c r="G30" s="82">
        <v>760</v>
      </c>
      <c r="H30" s="83">
        <v>3471</v>
      </c>
      <c r="I30" s="81">
        <v>9677</v>
      </c>
      <c r="J30" s="81">
        <v>974</v>
      </c>
      <c r="K30" s="84">
        <v>3319</v>
      </c>
      <c r="L30" s="85">
        <v>1400</v>
      </c>
      <c r="M30" s="85">
        <v>250</v>
      </c>
      <c r="N30" s="85">
        <v>17706</v>
      </c>
      <c r="O30" s="81">
        <v>28922</v>
      </c>
      <c r="P30" s="82">
        <v>14218</v>
      </c>
    </row>
    <row r="31" spans="1:16">
      <c r="A31" s="78" t="s">
        <v>76</v>
      </c>
      <c r="B31" s="79">
        <v>2020</v>
      </c>
      <c r="C31" s="80">
        <v>8</v>
      </c>
      <c r="D31" s="80">
        <v>55</v>
      </c>
      <c r="E31" s="80">
        <v>1510</v>
      </c>
      <c r="F31" s="81">
        <v>1471</v>
      </c>
      <c r="G31" s="177">
        <v>871</v>
      </c>
      <c r="H31" s="83">
        <v>3466</v>
      </c>
      <c r="I31" s="81">
        <v>12932</v>
      </c>
      <c r="J31" s="81">
        <v>1076</v>
      </c>
      <c r="K31" s="84">
        <v>3332</v>
      </c>
      <c r="L31" s="85">
        <v>2622</v>
      </c>
      <c r="M31" s="85">
        <v>260</v>
      </c>
      <c r="N31" s="85">
        <v>2511</v>
      </c>
      <c r="O31" s="81">
        <v>10642</v>
      </c>
      <c r="P31" s="82">
        <v>15300</v>
      </c>
    </row>
    <row r="32" spans="1:16">
      <c r="A32" s="86" t="s">
        <v>77</v>
      </c>
      <c r="B32" s="87">
        <v>2020</v>
      </c>
      <c r="C32" s="88">
        <v>46</v>
      </c>
      <c r="D32" s="88">
        <v>103</v>
      </c>
      <c r="E32" s="88">
        <v>3793</v>
      </c>
      <c r="F32" s="89">
        <v>4153</v>
      </c>
      <c r="G32" s="90">
        <v>2319</v>
      </c>
      <c r="H32" s="91">
        <v>11194</v>
      </c>
      <c r="I32" s="89">
        <v>33488</v>
      </c>
      <c r="J32" s="89">
        <v>4135</v>
      </c>
      <c r="K32" s="93">
        <v>16704</v>
      </c>
      <c r="L32" s="92">
        <v>5035</v>
      </c>
      <c r="M32" s="92">
        <v>718</v>
      </c>
      <c r="N32" s="92">
        <v>24748</v>
      </c>
      <c r="O32" s="89">
        <v>44435</v>
      </c>
      <c r="P32" s="90">
        <v>34827</v>
      </c>
    </row>
    <row r="33" spans="1:16">
      <c r="A33" s="70" t="s">
        <v>70</v>
      </c>
      <c r="B33" s="71">
        <v>2021</v>
      </c>
      <c r="C33" s="72">
        <v>4</v>
      </c>
      <c r="D33" s="72">
        <v>17</v>
      </c>
      <c r="E33" s="72">
        <v>606</v>
      </c>
      <c r="F33" s="72">
        <v>622</v>
      </c>
      <c r="G33" s="73">
        <v>740</v>
      </c>
      <c r="H33" s="74">
        <v>4242</v>
      </c>
      <c r="I33" s="75">
        <v>12387</v>
      </c>
      <c r="J33" s="73">
        <v>2068</v>
      </c>
      <c r="K33" s="73">
        <v>9943</v>
      </c>
      <c r="L33" s="76">
        <v>918</v>
      </c>
      <c r="M33" s="77">
        <v>258</v>
      </c>
      <c r="N33" s="77">
        <v>4371</v>
      </c>
      <c r="O33" s="72">
        <v>6115</v>
      </c>
      <c r="P33" s="73">
        <v>6310</v>
      </c>
    </row>
    <row r="34" spans="1:16">
      <c r="A34" s="78" t="s">
        <v>75</v>
      </c>
      <c r="B34" s="79">
        <v>2021</v>
      </c>
      <c r="C34" s="80">
        <v>41</v>
      </c>
      <c r="D34" s="80">
        <v>18</v>
      </c>
      <c r="E34" s="80">
        <v>2132</v>
      </c>
      <c r="F34" s="81">
        <v>2446</v>
      </c>
      <c r="G34" s="82">
        <v>775</v>
      </c>
      <c r="H34" s="83">
        <v>3655</v>
      </c>
      <c r="I34" s="81">
        <v>9945</v>
      </c>
      <c r="J34" s="81">
        <v>986</v>
      </c>
      <c r="K34" s="84">
        <v>2924</v>
      </c>
      <c r="L34" s="85">
        <v>1435</v>
      </c>
      <c r="M34" s="85">
        <v>204</v>
      </c>
      <c r="N34" s="85">
        <v>19670</v>
      </c>
      <c r="O34" s="81">
        <v>27076</v>
      </c>
      <c r="P34" s="82">
        <v>13795</v>
      </c>
    </row>
    <row r="35" spans="1:16">
      <c r="A35" s="78" t="s">
        <v>76</v>
      </c>
      <c r="B35" s="79">
        <v>2021</v>
      </c>
      <c r="C35" s="80">
        <v>13</v>
      </c>
      <c r="D35" s="80">
        <v>64</v>
      </c>
      <c r="E35" s="80">
        <v>1704</v>
      </c>
      <c r="F35" s="81">
        <v>1603</v>
      </c>
      <c r="G35" s="82">
        <v>881</v>
      </c>
      <c r="H35" s="83">
        <v>3600</v>
      </c>
      <c r="I35" s="81">
        <v>13589</v>
      </c>
      <c r="J35" s="81">
        <v>1151</v>
      </c>
      <c r="K35" s="84">
        <v>4482</v>
      </c>
      <c r="L35" s="85">
        <v>2446</v>
      </c>
      <c r="M35" s="85">
        <v>240</v>
      </c>
      <c r="N35" s="85">
        <v>2821</v>
      </c>
      <c r="O35" s="81">
        <v>13431</v>
      </c>
      <c r="P35" s="82">
        <v>14476</v>
      </c>
    </row>
    <row r="36" spans="1:16">
      <c r="A36" s="86" t="s">
        <v>77</v>
      </c>
      <c r="B36" s="87">
        <v>2021</v>
      </c>
      <c r="C36" s="88">
        <v>58</v>
      </c>
      <c r="D36" s="88">
        <v>99</v>
      </c>
      <c r="E36" s="88">
        <v>4442</v>
      </c>
      <c r="F36" s="89">
        <v>4671</v>
      </c>
      <c r="G36" s="90">
        <v>2396</v>
      </c>
      <c r="H36" s="91">
        <v>11497</v>
      </c>
      <c r="I36" s="89">
        <v>35921</v>
      </c>
      <c r="J36" s="89">
        <v>4205</v>
      </c>
      <c r="K36" s="93">
        <v>17349</v>
      </c>
      <c r="L36" s="92">
        <v>4799</v>
      </c>
      <c r="M36" s="92">
        <v>702</v>
      </c>
      <c r="N36" s="92">
        <v>26862</v>
      </c>
      <c r="O36" s="89">
        <v>46622</v>
      </c>
      <c r="P36" s="90">
        <v>34581</v>
      </c>
    </row>
    <row r="37" spans="1:16">
      <c r="A37" s="70" t="s">
        <v>70</v>
      </c>
      <c r="B37" s="71">
        <v>2022</v>
      </c>
      <c r="C37" s="72">
        <v>10</v>
      </c>
      <c r="D37" s="72">
        <v>20</v>
      </c>
      <c r="E37" s="72">
        <v>613</v>
      </c>
      <c r="F37" s="72">
        <v>604</v>
      </c>
      <c r="G37" s="73">
        <v>759</v>
      </c>
      <c r="H37" s="74">
        <v>5015</v>
      </c>
      <c r="I37" s="75">
        <v>13457</v>
      </c>
      <c r="J37" s="73">
        <v>2208</v>
      </c>
      <c r="K37" s="73">
        <v>14306</v>
      </c>
      <c r="L37" s="76">
        <v>1025</v>
      </c>
      <c r="M37" s="77">
        <v>378</v>
      </c>
      <c r="N37" s="77">
        <v>5094</v>
      </c>
      <c r="O37" s="72">
        <v>6733</v>
      </c>
      <c r="P37" s="73">
        <v>7154</v>
      </c>
    </row>
    <row r="38" spans="1:16">
      <c r="A38" s="78" t="s">
        <v>75</v>
      </c>
      <c r="B38" s="79">
        <v>2022</v>
      </c>
      <c r="C38" s="80">
        <v>56</v>
      </c>
      <c r="D38" s="80">
        <v>25</v>
      </c>
      <c r="E38" s="80">
        <v>2206</v>
      </c>
      <c r="F38" s="81">
        <v>2765</v>
      </c>
      <c r="G38" s="82">
        <v>779</v>
      </c>
      <c r="H38" s="83">
        <v>4899</v>
      </c>
      <c r="I38" s="81">
        <v>11268</v>
      </c>
      <c r="J38" s="81">
        <v>1334</v>
      </c>
      <c r="K38" s="84">
        <v>4595</v>
      </c>
      <c r="L38" s="85">
        <v>1471</v>
      </c>
      <c r="M38" s="85">
        <v>275</v>
      </c>
      <c r="N38" s="85">
        <v>22913</v>
      </c>
      <c r="O38" s="81">
        <v>25934</v>
      </c>
      <c r="P38" s="82">
        <v>18308</v>
      </c>
    </row>
    <row r="39" spans="1:16">
      <c r="A39" s="78" t="s">
        <v>76</v>
      </c>
      <c r="B39" s="79">
        <v>2022</v>
      </c>
      <c r="C39" s="80">
        <v>11</v>
      </c>
      <c r="D39" s="80">
        <v>63</v>
      </c>
      <c r="E39" s="80">
        <v>1644</v>
      </c>
      <c r="F39" s="81">
        <v>1518</v>
      </c>
      <c r="G39" s="82">
        <v>848</v>
      </c>
      <c r="H39" s="83">
        <v>3916</v>
      </c>
      <c r="I39" s="81">
        <v>13862</v>
      </c>
      <c r="J39" s="81">
        <v>1265</v>
      </c>
      <c r="K39" s="84">
        <v>5054</v>
      </c>
      <c r="L39" s="85">
        <v>2881</v>
      </c>
      <c r="M39" s="85">
        <v>261</v>
      </c>
      <c r="N39" s="85">
        <v>2867</v>
      </c>
      <c r="O39" s="81">
        <v>17787</v>
      </c>
      <c r="P39" s="82">
        <v>15117</v>
      </c>
    </row>
    <row r="40" spans="1:16">
      <c r="A40" s="86" t="s">
        <v>77</v>
      </c>
      <c r="B40" s="87">
        <v>2022</v>
      </c>
      <c r="C40" s="88">
        <v>77</v>
      </c>
      <c r="D40" s="88">
        <v>108</v>
      </c>
      <c r="E40" s="88">
        <v>4463</v>
      </c>
      <c r="F40" s="89">
        <v>4887</v>
      </c>
      <c r="G40" s="90">
        <v>2386</v>
      </c>
      <c r="H40" s="91">
        <v>13830</v>
      </c>
      <c r="I40" s="89">
        <v>38587</v>
      </c>
      <c r="J40" s="89">
        <v>4807</v>
      </c>
      <c r="K40" s="93">
        <v>23955</v>
      </c>
      <c r="L40" s="92">
        <v>5377</v>
      </c>
      <c r="M40" s="92">
        <v>914</v>
      </c>
      <c r="N40" s="92">
        <v>30874</v>
      </c>
      <c r="O40" s="89">
        <v>50454</v>
      </c>
      <c r="P40" s="90">
        <v>40579</v>
      </c>
    </row>
    <row r="41" spans="1:16">
      <c r="A41" s="70" t="s">
        <v>70</v>
      </c>
      <c r="B41" s="71">
        <v>2023</v>
      </c>
      <c r="C41" s="72">
        <v>7</v>
      </c>
      <c r="D41" s="72">
        <v>33</v>
      </c>
      <c r="E41" s="72">
        <v>568</v>
      </c>
      <c r="F41" s="72">
        <v>597</v>
      </c>
      <c r="G41" s="73">
        <v>940</v>
      </c>
      <c r="H41" s="74">
        <v>5689</v>
      </c>
      <c r="I41" s="75">
        <v>16312</v>
      </c>
      <c r="J41" s="73">
        <v>2881</v>
      </c>
      <c r="K41" s="73">
        <v>17116</v>
      </c>
      <c r="L41" s="76">
        <v>1182</v>
      </c>
      <c r="M41" s="77">
        <v>346</v>
      </c>
      <c r="N41" s="77">
        <v>4923</v>
      </c>
      <c r="O41" s="72">
        <v>6311</v>
      </c>
      <c r="P41" s="73">
        <v>6647</v>
      </c>
    </row>
    <row r="42" spans="1:16">
      <c r="A42" s="78" t="s">
        <v>75</v>
      </c>
      <c r="B42" s="79">
        <v>2023</v>
      </c>
      <c r="C42" s="80">
        <v>29</v>
      </c>
      <c r="D42" s="80">
        <v>25</v>
      </c>
      <c r="E42" s="80">
        <v>2091</v>
      </c>
      <c r="F42" s="81">
        <v>2464</v>
      </c>
      <c r="G42" s="82">
        <v>749</v>
      </c>
      <c r="H42" s="83">
        <v>4945</v>
      </c>
      <c r="I42" s="81">
        <v>10537</v>
      </c>
      <c r="J42" s="81">
        <v>1415</v>
      </c>
      <c r="K42" s="84">
        <v>4879</v>
      </c>
      <c r="L42" s="85">
        <v>1568</v>
      </c>
      <c r="M42" s="85">
        <v>276</v>
      </c>
      <c r="N42" s="85">
        <v>22563</v>
      </c>
      <c r="O42" s="81">
        <v>25169</v>
      </c>
      <c r="P42" s="82">
        <v>16464</v>
      </c>
    </row>
    <row r="43" spans="1:16">
      <c r="A43" s="78" t="s">
        <v>76</v>
      </c>
      <c r="B43" s="79">
        <v>2023</v>
      </c>
      <c r="C43" s="80">
        <v>14</v>
      </c>
      <c r="D43" s="80">
        <v>54</v>
      </c>
      <c r="E43" s="80">
        <v>1532</v>
      </c>
      <c r="F43" s="81">
        <v>1627</v>
      </c>
      <c r="G43" s="82">
        <v>891</v>
      </c>
      <c r="H43" s="83">
        <v>3950</v>
      </c>
      <c r="I43" s="81">
        <v>14044</v>
      </c>
      <c r="J43" s="81">
        <v>1265</v>
      </c>
      <c r="K43" s="84">
        <v>5088</v>
      </c>
      <c r="L43" s="85">
        <v>2977</v>
      </c>
      <c r="M43" s="85">
        <v>268</v>
      </c>
      <c r="N43" s="85">
        <v>2277</v>
      </c>
      <c r="O43" s="81">
        <v>16946</v>
      </c>
      <c r="P43" s="82">
        <v>14349</v>
      </c>
    </row>
    <row r="44" spans="1:16">
      <c r="A44" s="86" t="s">
        <v>77</v>
      </c>
      <c r="B44" s="87">
        <v>2023</v>
      </c>
      <c r="C44" s="88">
        <v>50</v>
      </c>
      <c r="D44" s="88">
        <v>112</v>
      </c>
      <c r="E44" s="88">
        <v>4191</v>
      </c>
      <c r="F44" s="89">
        <v>4688</v>
      </c>
      <c r="G44" s="90">
        <v>2580</v>
      </c>
      <c r="H44" s="91">
        <v>14584</v>
      </c>
      <c r="I44" s="89">
        <v>40893</v>
      </c>
      <c r="J44" s="89">
        <v>5561</v>
      </c>
      <c r="K44" s="93">
        <v>27083</v>
      </c>
      <c r="L44" s="92">
        <v>5727</v>
      </c>
      <c r="M44" s="92">
        <v>890</v>
      </c>
      <c r="N44" s="92">
        <v>29763</v>
      </c>
      <c r="O44" s="89">
        <v>48426</v>
      </c>
      <c r="P44" s="90">
        <v>37460</v>
      </c>
    </row>
    <row r="45" spans="1:16" s="1" customFormat="1" ht="16.899999999999999" customHeight="1">
      <c r="A45" s="198" t="s">
        <v>78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</row>
    <row r="46" spans="1:16" s="1" customFormat="1" ht="16.899999999999999" customHeight="1">
      <c r="A46" s="201" t="s">
        <v>119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s="1" customFormat="1" ht="16.899999999999999" customHeight="1">
      <c r="A47" s="188" t="s">
        <v>80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1:16">
      <c r="A48" s="94"/>
      <c r="B48" s="95"/>
      <c r="C48" s="95"/>
      <c r="D48" s="95"/>
      <c r="E48" s="95"/>
      <c r="F48" s="95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1:16">
      <c r="A49" s="191" t="s">
        <v>112</v>
      </c>
      <c r="B49" s="191"/>
      <c r="C49" s="191"/>
      <c r="D49" s="191"/>
      <c r="E49" s="191"/>
      <c r="F49" s="191"/>
      <c r="G49" s="191"/>
      <c r="H49" s="94"/>
      <c r="I49" s="94"/>
      <c r="J49" s="94"/>
      <c r="K49" s="94"/>
      <c r="L49" s="94"/>
      <c r="M49" s="94"/>
      <c r="N49" s="94"/>
      <c r="O49" s="94"/>
      <c r="P49" s="94"/>
    </row>
    <row r="50" spans="1:16" ht="15" customHeight="1">
      <c r="A50" s="191" t="s">
        <v>113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75"/>
      <c r="M50" s="175"/>
      <c r="N50" s="175"/>
      <c r="O50" s="175"/>
      <c r="P50" s="175"/>
    </row>
    <row r="51" spans="1:16">
      <c r="A51" s="96"/>
      <c r="B51" s="95"/>
      <c r="C51" s="95"/>
      <c r="D51" s="95"/>
      <c r="E51" s="95"/>
      <c r="F51" s="95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1:16" s="9" customFormat="1">
      <c r="A52" s="37" t="s">
        <v>82</v>
      </c>
      <c r="B52" s="95"/>
      <c r="C52" s="95"/>
      <c r="D52" s="95"/>
      <c r="E52" s="95"/>
      <c r="F52" s="95"/>
      <c r="G52" s="94"/>
      <c r="H52" s="94"/>
      <c r="I52" s="94"/>
      <c r="J52" s="94"/>
      <c r="K52" s="94"/>
      <c r="L52" s="94"/>
      <c r="M52" s="94"/>
      <c r="N52" s="94"/>
      <c r="O52" s="94"/>
      <c r="P52" s="94"/>
    </row>
  </sheetData>
  <mergeCells count="8">
    <mergeCell ref="A50:K50"/>
    <mergeCell ref="A49:G49"/>
    <mergeCell ref="A1:P1"/>
    <mergeCell ref="A2:P2"/>
    <mergeCell ref="A3:P3"/>
    <mergeCell ref="A45:P45"/>
    <mergeCell ref="A46:P46"/>
    <mergeCell ref="A47:P47"/>
  </mergeCells>
  <hyperlinks>
    <hyperlink ref="A52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K37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5703125" style="1" customWidth="1"/>
    <col min="12" max="16384" width="8" style="1"/>
  </cols>
  <sheetData>
    <row r="1" spans="1:11" ht="19.899999999999999" customHeight="1">
      <c r="A1" s="192" t="s">
        <v>120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46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144</v>
      </c>
      <c r="C5" s="19">
        <v>162</v>
      </c>
      <c r="D5" s="19">
        <v>173</v>
      </c>
      <c r="E5" s="19">
        <v>178</v>
      </c>
      <c r="F5" s="19">
        <v>179</v>
      </c>
      <c r="G5" s="19">
        <v>223</v>
      </c>
      <c r="H5" s="19">
        <v>283</v>
      </c>
      <c r="I5" s="19">
        <v>296</v>
      </c>
      <c r="J5" s="19">
        <v>259</v>
      </c>
      <c r="K5" s="19">
        <v>233</v>
      </c>
    </row>
    <row r="6" spans="1:11" ht="15" customHeight="1">
      <c r="A6" s="20" t="s">
        <v>56</v>
      </c>
      <c r="B6" s="19">
        <v>79</v>
      </c>
      <c r="C6" s="19">
        <v>68</v>
      </c>
      <c r="D6" s="19">
        <v>85</v>
      </c>
      <c r="E6" s="19">
        <v>70</v>
      </c>
      <c r="F6" s="19">
        <v>165</v>
      </c>
      <c r="G6" s="19">
        <v>123</v>
      </c>
      <c r="H6" s="19">
        <v>114</v>
      </c>
      <c r="I6" s="19">
        <v>125</v>
      </c>
      <c r="J6" s="19">
        <v>138</v>
      </c>
      <c r="K6" s="19">
        <v>111</v>
      </c>
    </row>
    <row r="7" spans="1:11" ht="15" customHeight="1">
      <c r="A7" s="20" t="s">
        <v>57</v>
      </c>
      <c r="B7" s="19">
        <v>22</v>
      </c>
      <c r="C7" s="19">
        <v>28</v>
      </c>
      <c r="D7" s="19">
        <v>30</v>
      </c>
      <c r="E7" s="19">
        <v>36</v>
      </c>
      <c r="F7" s="19">
        <v>38</v>
      </c>
      <c r="G7" s="19">
        <v>31</v>
      </c>
      <c r="H7" s="19">
        <v>43</v>
      </c>
      <c r="I7" s="19">
        <v>36</v>
      </c>
      <c r="J7" s="19">
        <v>48</v>
      </c>
      <c r="K7" s="19">
        <v>30</v>
      </c>
    </row>
    <row r="8" spans="1:11" ht="15" customHeight="1">
      <c r="A8" s="20" t="s">
        <v>58</v>
      </c>
      <c r="B8" s="19">
        <v>953</v>
      </c>
      <c r="C8" s="19">
        <v>999</v>
      </c>
      <c r="D8" s="19">
        <v>993</v>
      </c>
      <c r="E8" s="19">
        <v>1128</v>
      </c>
      <c r="F8" s="19">
        <v>1175</v>
      </c>
      <c r="G8" s="19">
        <v>1376</v>
      </c>
      <c r="H8" s="19">
        <v>1324</v>
      </c>
      <c r="I8" s="19">
        <v>1083</v>
      </c>
      <c r="J8" s="19">
        <v>1487</v>
      </c>
      <c r="K8" s="19">
        <v>1500</v>
      </c>
    </row>
    <row r="9" spans="1:11" ht="15" customHeight="1">
      <c r="A9" s="20" t="s">
        <v>1</v>
      </c>
      <c r="B9" s="19">
        <v>125</v>
      </c>
      <c r="C9" s="19">
        <v>134</v>
      </c>
      <c r="D9" s="19">
        <v>137</v>
      </c>
      <c r="E9" s="19">
        <v>143</v>
      </c>
      <c r="F9" s="19">
        <v>184</v>
      </c>
      <c r="G9" s="19">
        <v>166</v>
      </c>
      <c r="H9" s="19">
        <v>209</v>
      </c>
      <c r="I9" s="19">
        <v>196</v>
      </c>
      <c r="J9" s="19">
        <v>200</v>
      </c>
      <c r="K9" s="19">
        <v>206</v>
      </c>
    </row>
    <row r="10" spans="1:11" ht="15" customHeight="1">
      <c r="A10" s="20" t="s">
        <v>2</v>
      </c>
      <c r="B10" s="19">
        <v>53</v>
      </c>
      <c r="C10" s="19">
        <v>94</v>
      </c>
      <c r="D10" s="19">
        <v>85</v>
      </c>
      <c r="E10" s="19">
        <v>108</v>
      </c>
      <c r="F10" s="19">
        <v>68</v>
      </c>
      <c r="G10" s="19">
        <v>75</v>
      </c>
      <c r="H10" s="19">
        <v>96</v>
      </c>
      <c r="I10" s="19">
        <v>92</v>
      </c>
      <c r="J10" s="19">
        <v>63</v>
      </c>
      <c r="K10" s="19">
        <v>55</v>
      </c>
    </row>
    <row r="11" spans="1:11" ht="15" customHeight="1">
      <c r="A11" s="20" t="s">
        <v>59</v>
      </c>
      <c r="B11" s="19">
        <v>78</v>
      </c>
      <c r="C11" s="19">
        <v>69</v>
      </c>
      <c r="D11" s="19">
        <v>95</v>
      </c>
      <c r="E11" s="19">
        <v>91</v>
      </c>
      <c r="F11" s="19">
        <v>91</v>
      </c>
      <c r="G11" s="19">
        <v>113</v>
      </c>
      <c r="H11" s="19">
        <v>174</v>
      </c>
      <c r="I11" s="19">
        <v>172</v>
      </c>
      <c r="J11" s="19">
        <v>195</v>
      </c>
      <c r="K11" s="19">
        <v>215</v>
      </c>
    </row>
    <row r="12" spans="1:11" ht="15" customHeight="1">
      <c r="A12" s="20" t="s">
        <v>3</v>
      </c>
      <c r="B12" s="19">
        <v>24</v>
      </c>
      <c r="C12" s="19">
        <v>35</v>
      </c>
      <c r="D12" s="19">
        <v>34</v>
      </c>
      <c r="E12" s="19">
        <v>28</v>
      </c>
      <c r="F12" s="19">
        <v>33</v>
      </c>
      <c r="G12" s="19">
        <v>43</v>
      </c>
      <c r="H12" s="19">
        <v>35</v>
      </c>
      <c r="I12" s="19">
        <v>30</v>
      </c>
      <c r="J12" s="19">
        <v>29</v>
      </c>
      <c r="K12" s="19">
        <v>24</v>
      </c>
    </row>
    <row r="13" spans="1:11" ht="15" customHeight="1">
      <c r="A13" s="20" t="s">
        <v>60</v>
      </c>
      <c r="B13" s="19">
        <v>297</v>
      </c>
      <c r="C13" s="19">
        <v>245</v>
      </c>
      <c r="D13" s="19">
        <v>375</v>
      </c>
      <c r="E13" s="19">
        <v>377</v>
      </c>
      <c r="F13" s="19">
        <v>477</v>
      </c>
      <c r="G13" s="19">
        <v>661</v>
      </c>
      <c r="H13" s="19">
        <v>575</v>
      </c>
      <c r="I13" s="19">
        <v>697</v>
      </c>
      <c r="J13" s="19">
        <v>696</v>
      </c>
      <c r="K13" s="19">
        <v>680</v>
      </c>
    </row>
    <row r="14" spans="1:11" ht="15" customHeight="1">
      <c r="A14" s="20" t="s">
        <v>4</v>
      </c>
      <c r="B14" s="19">
        <v>110</v>
      </c>
      <c r="C14" s="19">
        <v>120</v>
      </c>
      <c r="D14" s="19">
        <v>171</v>
      </c>
      <c r="E14" s="19">
        <v>145</v>
      </c>
      <c r="F14" s="19">
        <v>153</v>
      </c>
      <c r="G14" s="19">
        <v>138</v>
      </c>
      <c r="H14" s="19">
        <v>106</v>
      </c>
      <c r="I14" s="19">
        <v>83</v>
      </c>
      <c r="J14" s="19">
        <v>139</v>
      </c>
      <c r="K14" s="19">
        <v>164</v>
      </c>
    </row>
    <row r="15" spans="1:11" ht="15" customHeight="1">
      <c r="A15" s="20" t="s">
        <v>5</v>
      </c>
      <c r="B15" s="19">
        <v>37</v>
      </c>
      <c r="C15" s="19">
        <v>48</v>
      </c>
      <c r="D15" s="19">
        <v>36</v>
      </c>
      <c r="E15" s="19">
        <v>61</v>
      </c>
      <c r="F15" s="19">
        <v>28</v>
      </c>
      <c r="G15" s="19">
        <v>56</v>
      </c>
      <c r="H15" s="19">
        <v>39</v>
      </c>
      <c r="I15" s="19">
        <v>34</v>
      </c>
      <c r="J15" s="19">
        <v>51</v>
      </c>
      <c r="K15" s="19">
        <v>43</v>
      </c>
    </row>
    <row r="16" spans="1:11" ht="15" customHeight="1">
      <c r="A16" s="20" t="s">
        <v>61</v>
      </c>
      <c r="B16" s="19">
        <v>145</v>
      </c>
      <c r="C16" s="19">
        <v>145</v>
      </c>
      <c r="D16" s="19">
        <v>175</v>
      </c>
      <c r="E16" s="19">
        <v>143</v>
      </c>
      <c r="F16" s="19">
        <v>182</v>
      </c>
      <c r="G16" s="19">
        <v>238</v>
      </c>
      <c r="H16" s="19">
        <v>203</v>
      </c>
      <c r="I16" s="19">
        <v>200</v>
      </c>
      <c r="J16" s="19">
        <v>168</v>
      </c>
      <c r="K16" s="19">
        <v>192</v>
      </c>
    </row>
    <row r="17" spans="1:11" ht="15" customHeight="1">
      <c r="A17" s="20" t="s">
        <v>62</v>
      </c>
      <c r="B17" s="19">
        <v>119</v>
      </c>
      <c r="C17" s="19">
        <v>136</v>
      </c>
      <c r="D17" s="19">
        <v>169</v>
      </c>
      <c r="E17" s="19">
        <v>191</v>
      </c>
      <c r="F17" s="19">
        <v>187</v>
      </c>
      <c r="G17" s="19">
        <v>284</v>
      </c>
      <c r="H17" s="19">
        <v>328</v>
      </c>
      <c r="I17" s="19">
        <v>321</v>
      </c>
      <c r="J17" s="19">
        <v>364</v>
      </c>
      <c r="K17" s="19">
        <v>421</v>
      </c>
    </row>
    <row r="18" spans="1:11" ht="15" customHeight="1">
      <c r="A18" s="20" t="s">
        <v>63</v>
      </c>
      <c r="B18" s="19">
        <v>43</v>
      </c>
      <c r="C18" s="19">
        <v>36</v>
      </c>
      <c r="D18" s="19">
        <v>54</v>
      </c>
      <c r="E18" s="19">
        <v>57</v>
      </c>
      <c r="F18" s="19">
        <v>60</v>
      </c>
      <c r="G18" s="19">
        <v>64</v>
      </c>
      <c r="H18" s="19">
        <v>75</v>
      </c>
      <c r="I18" s="19">
        <v>72</v>
      </c>
      <c r="J18" s="19">
        <v>116</v>
      </c>
      <c r="K18" s="19">
        <v>114</v>
      </c>
    </row>
    <row r="19" spans="1:11" ht="15" customHeight="1">
      <c r="A19" s="20" t="s">
        <v>64</v>
      </c>
      <c r="B19" s="19">
        <v>127</v>
      </c>
      <c r="C19" s="19">
        <v>194</v>
      </c>
      <c r="D19" s="19">
        <v>198</v>
      </c>
      <c r="E19" s="19">
        <v>233</v>
      </c>
      <c r="F19" s="19">
        <v>247</v>
      </c>
      <c r="G19" s="19">
        <v>232</v>
      </c>
      <c r="H19" s="19">
        <v>289</v>
      </c>
      <c r="I19" s="19">
        <v>301</v>
      </c>
      <c r="J19" s="19">
        <v>458</v>
      </c>
      <c r="K19" s="19">
        <v>374</v>
      </c>
    </row>
    <row r="20" spans="1:11" ht="15" customHeight="1">
      <c r="A20" s="20" t="s">
        <v>65</v>
      </c>
      <c r="B20" s="19">
        <v>136</v>
      </c>
      <c r="C20" s="19">
        <v>118</v>
      </c>
      <c r="D20" s="19">
        <v>143</v>
      </c>
      <c r="E20" s="19">
        <v>214</v>
      </c>
      <c r="F20" s="19">
        <v>143</v>
      </c>
      <c r="G20" s="19">
        <v>227</v>
      </c>
      <c r="H20" s="19">
        <v>226</v>
      </c>
      <c r="I20" s="19">
        <v>273</v>
      </c>
      <c r="J20" s="19">
        <v>269</v>
      </c>
      <c r="K20" s="19">
        <v>239</v>
      </c>
    </row>
    <row r="21" spans="1:11" ht="15" customHeight="1">
      <c r="A21" s="20" t="s">
        <v>66</v>
      </c>
      <c r="B21" s="19">
        <v>63</v>
      </c>
      <c r="C21" s="19">
        <v>46</v>
      </c>
      <c r="D21" s="19">
        <v>46</v>
      </c>
      <c r="E21" s="19">
        <v>51</v>
      </c>
      <c r="F21" s="19">
        <v>83</v>
      </c>
      <c r="G21" s="19">
        <v>81</v>
      </c>
      <c r="H21" s="19">
        <v>102</v>
      </c>
      <c r="I21" s="19">
        <v>88</v>
      </c>
      <c r="J21" s="19">
        <v>82</v>
      </c>
      <c r="K21" s="19">
        <v>67</v>
      </c>
    </row>
    <row r="22" spans="1:11" ht="15" customHeight="1">
      <c r="A22" s="20" t="s">
        <v>67</v>
      </c>
      <c r="B22" s="19">
        <v>163</v>
      </c>
      <c r="C22" s="19">
        <v>145</v>
      </c>
      <c r="D22" s="19">
        <v>194</v>
      </c>
      <c r="E22" s="19">
        <v>182</v>
      </c>
      <c r="F22" s="19">
        <v>222</v>
      </c>
      <c r="G22" s="19">
        <v>232</v>
      </c>
      <c r="H22" s="19">
        <v>202</v>
      </c>
      <c r="I22" s="19">
        <v>181</v>
      </c>
      <c r="J22" s="19">
        <v>218</v>
      </c>
      <c r="K22" s="19">
        <v>148</v>
      </c>
    </row>
    <row r="23" spans="1:11" ht="15" customHeight="1">
      <c r="A23" s="20" t="s">
        <v>68</v>
      </c>
      <c r="B23" s="19">
        <v>114</v>
      </c>
      <c r="C23" s="19">
        <v>81</v>
      </c>
      <c r="D23" s="19">
        <v>98</v>
      </c>
      <c r="E23" s="19">
        <v>112</v>
      </c>
      <c r="F23" s="19">
        <v>116</v>
      </c>
      <c r="G23" s="19">
        <v>140</v>
      </c>
      <c r="H23" s="19">
        <v>108</v>
      </c>
      <c r="I23" s="19">
        <v>91</v>
      </c>
      <c r="J23" s="19">
        <v>114</v>
      </c>
      <c r="K23" s="19">
        <v>107</v>
      </c>
    </row>
    <row r="24" spans="1:11" ht="15" customHeight="1">
      <c r="A24" s="23" t="s">
        <v>70</v>
      </c>
      <c r="B24" s="24">
        <v>2832</v>
      </c>
      <c r="C24" s="24">
        <v>2903</v>
      </c>
      <c r="D24" s="24">
        <v>3291</v>
      </c>
      <c r="E24" s="24">
        <v>3548</v>
      </c>
      <c r="F24" s="24">
        <v>3831</v>
      </c>
      <c r="G24" s="24">
        <v>4503</v>
      </c>
      <c r="H24" s="24">
        <v>4531</v>
      </c>
      <c r="I24" s="24">
        <v>4371</v>
      </c>
      <c r="J24" s="24">
        <v>5094</v>
      </c>
      <c r="K24" s="24">
        <v>4923</v>
      </c>
    </row>
    <row r="25" spans="1:11" ht="15" customHeight="1">
      <c r="A25" s="25" t="s">
        <v>71</v>
      </c>
      <c r="B25" s="19">
        <v>1198</v>
      </c>
      <c r="C25" s="19">
        <v>1618</v>
      </c>
      <c r="D25" s="19">
        <v>1532</v>
      </c>
      <c r="E25" s="19">
        <v>1294</v>
      </c>
      <c r="F25" s="19">
        <v>1395</v>
      </c>
      <c r="G25" s="19">
        <v>1336</v>
      </c>
      <c r="H25" s="19">
        <v>1098</v>
      </c>
      <c r="I25" s="19">
        <v>1118</v>
      </c>
      <c r="J25" s="19">
        <v>1104</v>
      </c>
      <c r="K25" s="19">
        <v>1101</v>
      </c>
    </row>
    <row r="26" spans="1:11" ht="15" customHeight="1">
      <c r="A26" s="25" t="s">
        <v>72</v>
      </c>
      <c r="B26" s="19">
        <v>2880</v>
      </c>
      <c r="C26" s="19">
        <v>2860</v>
      </c>
      <c r="D26" s="19">
        <v>2777</v>
      </c>
      <c r="E26" s="19">
        <v>2669</v>
      </c>
      <c r="F26" s="19">
        <v>2509</v>
      </c>
      <c r="G26" s="19">
        <v>2391</v>
      </c>
      <c r="H26" s="19">
        <v>1732</v>
      </c>
      <c r="I26" s="19">
        <v>2091</v>
      </c>
      <c r="J26" s="19">
        <v>2354</v>
      </c>
      <c r="K26" s="19">
        <v>2267</v>
      </c>
    </row>
    <row r="27" spans="1:11" ht="15" customHeight="1">
      <c r="A27" s="26" t="s">
        <v>73</v>
      </c>
      <c r="B27" s="27">
        <v>4078</v>
      </c>
      <c r="C27" s="27">
        <v>4478</v>
      </c>
      <c r="D27" s="27">
        <v>4309</v>
      </c>
      <c r="E27" s="27">
        <v>3963</v>
      </c>
      <c r="F27" s="27">
        <v>3904</v>
      </c>
      <c r="G27" s="27">
        <v>3727</v>
      </c>
      <c r="H27" s="27">
        <v>2830</v>
      </c>
      <c r="I27" s="27">
        <v>3209</v>
      </c>
      <c r="J27" s="27">
        <v>3458</v>
      </c>
      <c r="K27" s="27">
        <v>3368</v>
      </c>
    </row>
    <row r="28" spans="1:11" ht="15" customHeight="1">
      <c r="A28" s="28" t="s">
        <v>74</v>
      </c>
      <c r="B28" s="27">
        <v>290</v>
      </c>
      <c r="C28" s="27">
        <v>325</v>
      </c>
      <c r="D28" s="27">
        <v>364</v>
      </c>
      <c r="E28" s="27">
        <v>406</v>
      </c>
      <c r="F28" s="27">
        <v>334</v>
      </c>
      <c r="G28" s="27">
        <v>315</v>
      </c>
      <c r="H28" s="27">
        <v>317</v>
      </c>
      <c r="I28" s="27">
        <v>412</v>
      </c>
      <c r="J28" s="27">
        <v>364</v>
      </c>
      <c r="K28" s="27">
        <v>298</v>
      </c>
    </row>
    <row r="29" spans="1:11" ht="15" customHeight="1">
      <c r="A29" s="29" t="s">
        <v>75</v>
      </c>
      <c r="B29" s="30">
        <v>29989</v>
      </c>
      <c r="C29" s="30">
        <v>28886</v>
      </c>
      <c r="D29" s="30">
        <v>28052</v>
      </c>
      <c r="E29" s="30">
        <v>26848</v>
      </c>
      <c r="F29" s="30">
        <v>24676</v>
      </c>
      <c r="G29" s="30">
        <v>24230</v>
      </c>
      <c r="H29" s="30">
        <v>17706</v>
      </c>
      <c r="I29" s="30">
        <v>19670</v>
      </c>
      <c r="J29" s="30">
        <v>22913</v>
      </c>
      <c r="K29" s="30">
        <v>22563</v>
      </c>
    </row>
    <row r="30" spans="1:11" ht="15" customHeight="1">
      <c r="A30" s="31" t="s">
        <v>76</v>
      </c>
      <c r="B30" s="30">
        <v>2661</v>
      </c>
      <c r="C30" s="30">
        <v>2768</v>
      </c>
      <c r="D30" s="30">
        <v>2874</v>
      </c>
      <c r="E30" s="30">
        <v>2931</v>
      </c>
      <c r="F30" s="30">
        <v>2881</v>
      </c>
      <c r="G30" s="30">
        <v>2619</v>
      </c>
      <c r="H30" s="30">
        <v>2511</v>
      </c>
      <c r="I30" s="30">
        <v>2821</v>
      </c>
      <c r="J30" s="30">
        <v>2867</v>
      </c>
      <c r="K30" s="30">
        <v>2277</v>
      </c>
    </row>
    <row r="31" spans="1:11" ht="15" customHeight="1">
      <c r="A31" s="32" t="s">
        <v>77</v>
      </c>
      <c r="B31" s="33">
        <v>35482</v>
      </c>
      <c r="C31" s="33">
        <v>34557</v>
      </c>
      <c r="D31" s="33">
        <v>34217</v>
      </c>
      <c r="E31" s="33">
        <v>33327</v>
      </c>
      <c r="F31" s="33">
        <v>31388</v>
      </c>
      <c r="G31" s="33">
        <v>31352</v>
      </c>
      <c r="H31" s="33">
        <v>24748</v>
      </c>
      <c r="I31" s="33">
        <v>26862</v>
      </c>
      <c r="J31" s="33">
        <v>30874</v>
      </c>
      <c r="K31" s="33">
        <v>29763</v>
      </c>
    </row>
    <row r="32" spans="1:11" ht="16.899999999999999" customHeight="1">
      <c r="A32" s="198" t="s">
        <v>78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6.899999999999999" customHeight="1">
      <c r="A33" s="201" t="s">
        <v>79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6.899999999999999" customHeight="1">
      <c r="A34" s="188" t="s">
        <v>80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90"/>
    </row>
    <row r="35" spans="1:11" s="6" customFormat="1" ht="12.75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s="6" customFormat="1" ht="12.7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12.75" customHeight="1">
      <c r="A37" s="37" t="s">
        <v>82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</sheetData>
  <mergeCells count="6">
    <mergeCell ref="A34:K34"/>
    <mergeCell ref="A1:K1"/>
    <mergeCell ref="A2:K2"/>
    <mergeCell ref="A3:K3"/>
    <mergeCell ref="A32:K32"/>
    <mergeCell ref="A33:K33"/>
  </mergeCells>
  <hyperlinks>
    <hyperlink ref="A37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"/>
  <dimension ref="A1:P41"/>
  <sheetViews>
    <sheetView showGridLines="0" zoomScale="80" zoomScaleNormal="80" zoomScaleSheetLayoutView="75" zoomScalePageLayoutView="75" workbookViewId="0">
      <selection sqref="A1:P1"/>
    </sheetView>
  </sheetViews>
  <sheetFormatPr baseColWidth="10" defaultColWidth="8" defaultRowHeight="10.5"/>
  <cols>
    <col min="1" max="1" width="34.42578125" style="1" customWidth="1"/>
    <col min="2" max="16" width="15.42578125" style="1" customWidth="1"/>
    <col min="17" max="16384" width="8" style="1"/>
  </cols>
  <sheetData>
    <row r="1" spans="1:16" ht="19.899999999999999" customHeight="1">
      <c r="A1" s="210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0"/>
    </row>
    <row r="2" spans="1:16" ht="19.899999999999999" customHeight="1">
      <c r="A2" s="213" t="s">
        <v>47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ht="19.899999999999999" customHeight="1">
      <c r="A3" s="204" t="s">
        <v>28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</row>
    <row r="4" spans="1:16" ht="20.25" customHeight="1">
      <c r="A4" s="16"/>
      <c r="B4" s="216">
        <v>2019</v>
      </c>
      <c r="C4" s="217"/>
      <c r="D4" s="218"/>
      <c r="E4" s="216">
        <v>2020</v>
      </c>
      <c r="F4" s="217"/>
      <c r="G4" s="218"/>
      <c r="H4" s="216">
        <v>2021</v>
      </c>
      <c r="I4" s="217"/>
      <c r="J4" s="218"/>
      <c r="K4" s="216">
        <v>2022</v>
      </c>
      <c r="L4" s="217"/>
      <c r="M4" s="218"/>
      <c r="N4" s="216">
        <v>2023</v>
      </c>
      <c r="O4" s="217"/>
      <c r="P4" s="218"/>
    </row>
    <row r="5" spans="1:16" ht="61.5" customHeight="1">
      <c r="A5" s="16"/>
      <c r="B5" s="41" t="s">
        <v>122</v>
      </c>
      <c r="C5" s="17" t="s">
        <v>123</v>
      </c>
      <c r="D5" s="17" t="s">
        <v>124</v>
      </c>
      <c r="E5" s="41" t="s">
        <v>122</v>
      </c>
      <c r="F5" s="17" t="s">
        <v>123</v>
      </c>
      <c r="G5" s="17" t="s">
        <v>124</v>
      </c>
      <c r="H5" s="41" t="s">
        <v>122</v>
      </c>
      <c r="I5" s="17" t="s">
        <v>123</v>
      </c>
      <c r="J5" s="17" t="s">
        <v>124</v>
      </c>
      <c r="K5" s="41" t="s">
        <v>122</v>
      </c>
      <c r="L5" s="17" t="s">
        <v>123</v>
      </c>
      <c r="M5" s="17" t="s">
        <v>124</v>
      </c>
      <c r="N5" s="41" t="s">
        <v>122</v>
      </c>
      <c r="O5" s="17" t="s">
        <v>123</v>
      </c>
      <c r="P5" s="17" t="s">
        <v>124</v>
      </c>
    </row>
    <row r="6" spans="1:16" ht="15" customHeight="1">
      <c r="A6" s="18" t="s">
        <v>0</v>
      </c>
      <c r="B6" s="19">
        <v>0</v>
      </c>
      <c r="C6" s="19">
        <v>12</v>
      </c>
      <c r="D6" s="19">
        <v>12</v>
      </c>
      <c r="E6" s="19">
        <v>1515</v>
      </c>
      <c r="F6" s="19">
        <v>118</v>
      </c>
      <c r="G6" s="19">
        <v>1633</v>
      </c>
      <c r="H6" s="19">
        <v>618</v>
      </c>
      <c r="I6" s="19">
        <v>19</v>
      </c>
      <c r="J6" s="19">
        <v>637</v>
      </c>
      <c r="K6" s="19">
        <v>27</v>
      </c>
      <c r="L6" s="19">
        <v>17</v>
      </c>
      <c r="M6" s="19">
        <v>44</v>
      </c>
      <c r="N6" s="19">
        <v>1</v>
      </c>
      <c r="O6" s="19">
        <v>38</v>
      </c>
      <c r="P6" s="19">
        <v>39</v>
      </c>
    </row>
    <row r="7" spans="1:16" ht="15" customHeight="1">
      <c r="A7" s="20" t="s">
        <v>56</v>
      </c>
      <c r="B7" s="19">
        <v>0</v>
      </c>
      <c r="C7" s="19">
        <v>0</v>
      </c>
      <c r="D7" s="19">
        <v>0</v>
      </c>
      <c r="E7" s="19">
        <v>341</v>
      </c>
      <c r="F7" s="19">
        <v>29</v>
      </c>
      <c r="G7" s="19">
        <v>370</v>
      </c>
      <c r="H7" s="19">
        <v>170</v>
      </c>
      <c r="I7" s="19">
        <v>1</v>
      </c>
      <c r="J7" s="19">
        <v>171</v>
      </c>
      <c r="K7" s="19">
        <v>1</v>
      </c>
      <c r="L7" s="19">
        <v>0</v>
      </c>
      <c r="M7" s="19">
        <v>1</v>
      </c>
      <c r="N7" s="19">
        <v>0</v>
      </c>
      <c r="O7" s="19">
        <v>0</v>
      </c>
      <c r="P7" s="19">
        <v>0</v>
      </c>
    </row>
    <row r="8" spans="1:16" ht="15" customHeight="1">
      <c r="A8" s="20" t="s">
        <v>57</v>
      </c>
      <c r="B8" s="19">
        <v>0</v>
      </c>
      <c r="C8" s="19">
        <v>1</v>
      </c>
      <c r="D8" s="19">
        <v>1</v>
      </c>
      <c r="E8" s="19">
        <v>689</v>
      </c>
      <c r="F8" s="19">
        <v>12</v>
      </c>
      <c r="G8" s="19">
        <v>701</v>
      </c>
      <c r="H8" s="19">
        <v>250</v>
      </c>
      <c r="I8" s="19">
        <v>3</v>
      </c>
      <c r="J8" s="19">
        <v>253</v>
      </c>
      <c r="K8" s="19">
        <v>0</v>
      </c>
      <c r="L8" s="19">
        <v>1</v>
      </c>
      <c r="M8" s="19">
        <v>1</v>
      </c>
      <c r="N8" s="19">
        <v>0</v>
      </c>
      <c r="O8" s="19">
        <v>3</v>
      </c>
      <c r="P8" s="19">
        <v>3</v>
      </c>
    </row>
    <row r="9" spans="1:16" ht="15" customHeight="1">
      <c r="A9" s="20" t="s">
        <v>58</v>
      </c>
      <c r="B9" s="19">
        <v>0</v>
      </c>
      <c r="C9" s="19">
        <v>49</v>
      </c>
      <c r="D9" s="19">
        <v>49</v>
      </c>
      <c r="E9" s="19">
        <v>11652</v>
      </c>
      <c r="F9" s="19">
        <v>1713</v>
      </c>
      <c r="G9" s="19">
        <v>13365</v>
      </c>
      <c r="H9" s="19">
        <v>6879</v>
      </c>
      <c r="I9" s="19">
        <v>82</v>
      </c>
      <c r="J9" s="19">
        <v>6961</v>
      </c>
      <c r="K9" s="19">
        <v>152</v>
      </c>
      <c r="L9" s="19">
        <v>78</v>
      </c>
      <c r="M9" s="19">
        <v>230</v>
      </c>
      <c r="N9" s="19">
        <v>0</v>
      </c>
      <c r="O9" s="19">
        <v>57</v>
      </c>
      <c r="P9" s="19">
        <v>57</v>
      </c>
    </row>
    <row r="10" spans="1:16" ht="15" customHeight="1">
      <c r="A10" s="20" t="s">
        <v>1</v>
      </c>
      <c r="B10" s="19">
        <v>0</v>
      </c>
      <c r="C10" s="19">
        <v>4</v>
      </c>
      <c r="D10" s="19">
        <v>4</v>
      </c>
      <c r="E10" s="19">
        <v>1707</v>
      </c>
      <c r="F10" s="19">
        <v>24</v>
      </c>
      <c r="G10" s="19">
        <v>1731</v>
      </c>
      <c r="H10" s="19">
        <v>839</v>
      </c>
      <c r="I10" s="19">
        <v>12</v>
      </c>
      <c r="J10" s="19">
        <v>851</v>
      </c>
      <c r="K10" s="19">
        <v>4</v>
      </c>
      <c r="L10" s="19">
        <v>2</v>
      </c>
      <c r="M10" s="19">
        <v>6</v>
      </c>
      <c r="N10" s="19">
        <v>0</v>
      </c>
      <c r="O10" s="19">
        <v>2</v>
      </c>
      <c r="P10" s="19">
        <v>2</v>
      </c>
    </row>
    <row r="11" spans="1:16" ht="15" customHeight="1">
      <c r="A11" s="20" t="s">
        <v>2</v>
      </c>
      <c r="B11" s="19">
        <v>0</v>
      </c>
      <c r="C11" s="19">
        <v>6</v>
      </c>
      <c r="D11" s="19">
        <v>6</v>
      </c>
      <c r="E11" s="19">
        <v>414</v>
      </c>
      <c r="F11" s="19">
        <v>19</v>
      </c>
      <c r="G11" s="19">
        <v>433</v>
      </c>
      <c r="H11" s="19">
        <v>121</v>
      </c>
      <c r="I11" s="19">
        <v>10</v>
      </c>
      <c r="J11" s="19">
        <v>131</v>
      </c>
      <c r="K11" s="19">
        <v>9</v>
      </c>
      <c r="L11" s="19">
        <v>7</v>
      </c>
      <c r="M11" s="19">
        <v>16</v>
      </c>
      <c r="N11" s="19">
        <v>0</v>
      </c>
      <c r="O11" s="19">
        <v>4</v>
      </c>
      <c r="P11" s="19">
        <v>4</v>
      </c>
    </row>
    <row r="12" spans="1:16" ht="15" customHeight="1">
      <c r="A12" s="20" t="s">
        <v>59</v>
      </c>
      <c r="B12" s="19">
        <v>0</v>
      </c>
      <c r="C12" s="19">
        <v>6</v>
      </c>
      <c r="D12" s="19">
        <v>6</v>
      </c>
      <c r="E12" s="19">
        <v>992</v>
      </c>
      <c r="F12" s="19">
        <v>85</v>
      </c>
      <c r="G12" s="19">
        <v>1077</v>
      </c>
      <c r="H12" s="19">
        <v>229</v>
      </c>
      <c r="I12" s="19">
        <v>3</v>
      </c>
      <c r="J12" s="19">
        <v>232</v>
      </c>
      <c r="K12" s="19">
        <v>0</v>
      </c>
      <c r="L12" s="19">
        <v>0</v>
      </c>
      <c r="M12" s="19">
        <v>0</v>
      </c>
      <c r="N12" s="19">
        <v>0</v>
      </c>
      <c r="O12" s="19">
        <v>4</v>
      </c>
      <c r="P12" s="19">
        <v>4</v>
      </c>
    </row>
    <row r="13" spans="1:16" ht="15" customHeight="1">
      <c r="A13" s="20" t="s">
        <v>3</v>
      </c>
      <c r="B13" s="19">
        <v>0</v>
      </c>
      <c r="C13" s="19">
        <v>1</v>
      </c>
      <c r="D13" s="19">
        <v>1</v>
      </c>
      <c r="E13" s="19">
        <v>693</v>
      </c>
      <c r="F13" s="19">
        <v>17</v>
      </c>
      <c r="G13" s="19">
        <v>710</v>
      </c>
      <c r="H13" s="19">
        <v>323</v>
      </c>
      <c r="I13" s="19">
        <v>2</v>
      </c>
      <c r="J13" s="19">
        <v>325</v>
      </c>
      <c r="K13" s="19">
        <v>0</v>
      </c>
      <c r="L13" s="19">
        <v>1</v>
      </c>
      <c r="M13" s="19">
        <v>1</v>
      </c>
      <c r="N13" s="19">
        <v>0</v>
      </c>
      <c r="O13" s="19">
        <v>3</v>
      </c>
      <c r="P13" s="19">
        <v>3</v>
      </c>
    </row>
    <row r="14" spans="1:16" ht="15" customHeight="1">
      <c r="A14" s="20" t="s">
        <v>60</v>
      </c>
      <c r="B14" s="19">
        <v>0</v>
      </c>
      <c r="C14" s="19">
        <v>6</v>
      </c>
      <c r="D14" s="19">
        <v>6</v>
      </c>
      <c r="E14" s="19">
        <v>2162</v>
      </c>
      <c r="F14" s="19">
        <v>402</v>
      </c>
      <c r="G14" s="19">
        <v>2564</v>
      </c>
      <c r="H14" s="19">
        <v>1251</v>
      </c>
      <c r="I14" s="19">
        <v>10</v>
      </c>
      <c r="J14" s="19">
        <v>1261</v>
      </c>
      <c r="K14" s="19">
        <v>66</v>
      </c>
      <c r="L14" s="19">
        <v>8</v>
      </c>
      <c r="M14" s="19">
        <v>74</v>
      </c>
      <c r="N14" s="19">
        <v>3</v>
      </c>
      <c r="O14" s="19">
        <v>6</v>
      </c>
      <c r="P14" s="19">
        <v>9</v>
      </c>
    </row>
    <row r="15" spans="1:16" ht="15" customHeight="1">
      <c r="A15" s="20" t="s">
        <v>4</v>
      </c>
      <c r="B15" s="19">
        <v>0</v>
      </c>
      <c r="C15" s="19">
        <v>3</v>
      </c>
      <c r="D15" s="19">
        <v>3</v>
      </c>
      <c r="E15" s="19">
        <v>1220</v>
      </c>
      <c r="F15" s="19">
        <v>19</v>
      </c>
      <c r="G15" s="19">
        <v>1239</v>
      </c>
      <c r="H15" s="19">
        <v>299</v>
      </c>
      <c r="I15" s="19">
        <v>1</v>
      </c>
      <c r="J15" s="19">
        <v>300</v>
      </c>
      <c r="K15" s="19">
        <v>6</v>
      </c>
      <c r="L15" s="19">
        <v>0</v>
      </c>
      <c r="M15" s="19">
        <v>6</v>
      </c>
      <c r="N15" s="19">
        <v>0</v>
      </c>
      <c r="O15" s="19">
        <v>1</v>
      </c>
      <c r="P15" s="19">
        <v>1</v>
      </c>
    </row>
    <row r="16" spans="1:16" ht="15" customHeight="1">
      <c r="A16" s="20" t="s">
        <v>5</v>
      </c>
      <c r="B16" s="19">
        <v>0</v>
      </c>
      <c r="C16" s="19">
        <v>0</v>
      </c>
      <c r="D16" s="19">
        <v>0</v>
      </c>
      <c r="E16" s="19">
        <v>791</v>
      </c>
      <c r="F16" s="19">
        <v>11</v>
      </c>
      <c r="G16" s="19">
        <v>802</v>
      </c>
      <c r="H16" s="19">
        <v>170</v>
      </c>
      <c r="I16" s="19">
        <v>1</v>
      </c>
      <c r="J16" s="19">
        <v>171</v>
      </c>
      <c r="K16" s="19">
        <v>8</v>
      </c>
      <c r="L16" s="19">
        <v>1</v>
      </c>
      <c r="M16" s="19">
        <v>9</v>
      </c>
      <c r="N16" s="19">
        <v>0</v>
      </c>
      <c r="O16" s="19">
        <v>1</v>
      </c>
      <c r="P16" s="19">
        <v>1</v>
      </c>
    </row>
    <row r="17" spans="1:16" ht="15" customHeight="1">
      <c r="A17" s="20" t="s">
        <v>61</v>
      </c>
      <c r="B17" s="19">
        <v>0</v>
      </c>
      <c r="C17" s="19">
        <v>15</v>
      </c>
      <c r="D17" s="19">
        <v>15</v>
      </c>
      <c r="E17" s="19">
        <v>3973</v>
      </c>
      <c r="F17" s="19">
        <v>94</v>
      </c>
      <c r="G17" s="19">
        <v>4067</v>
      </c>
      <c r="H17" s="19">
        <v>1105</v>
      </c>
      <c r="I17" s="19">
        <v>17</v>
      </c>
      <c r="J17" s="19">
        <v>1122</v>
      </c>
      <c r="K17" s="19">
        <v>18</v>
      </c>
      <c r="L17" s="19">
        <v>9</v>
      </c>
      <c r="M17" s="19">
        <v>27</v>
      </c>
      <c r="N17" s="19">
        <v>0</v>
      </c>
      <c r="O17" s="19">
        <v>5</v>
      </c>
      <c r="P17" s="19">
        <v>5</v>
      </c>
    </row>
    <row r="18" spans="1:16" ht="15" customHeight="1">
      <c r="A18" s="20" t="s">
        <v>62</v>
      </c>
      <c r="B18" s="19">
        <v>0</v>
      </c>
      <c r="C18" s="19">
        <v>13</v>
      </c>
      <c r="D18" s="19">
        <v>13</v>
      </c>
      <c r="E18" s="19">
        <v>1646</v>
      </c>
      <c r="F18" s="19">
        <v>138</v>
      </c>
      <c r="G18" s="19">
        <v>1784</v>
      </c>
      <c r="H18" s="19">
        <v>1090</v>
      </c>
      <c r="I18" s="19">
        <v>24</v>
      </c>
      <c r="J18" s="19">
        <v>1114</v>
      </c>
      <c r="K18" s="19">
        <v>72</v>
      </c>
      <c r="L18" s="19">
        <v>40</v>
      </c>
      <c r="M18" s="19">
        <v>112</v>
      </c>
      <c r="N18" s="19">
        <v>0</v>
      </c>
      <c r="O18" s="19">
        <v>51</v>
      </c>
      <c r="P18" s="19">
        <v>51</v>
      </c>
    </row>
    <row r="19" spans="1:16" ht="15" customHeight="1">
      <c r="A19" s="20" t="s">
        <v>63</v>
      </c>
      <c r="B19" s="19">
        <v>0</v>
      </c>
      <c r="C19" s="19">
        <v>14</v>
      </c>
      <c r="D19" s="19">
        <v>14</v>
      </c>
      <c r="E19" s="19">
        <v>500</v>
      </c>
      <c r="F19" s="19">
        <v>49</v>
      </c>
      <c r="G19" s="19">
        <v>549</v>
      </c>
      <c r="H19" s="19">
        <v>177</v>
      </c>
      <c r="I19" s="19">
        <v>15</v>
      </c>
      <c r="J19" s="19">
        <v>192</v>
      </c>
      <c r="K19" s="19">
        <v>57</v>
      </c>
      <c r="L19" s="19">
        <v>12</v>
      </c>
      <c r="M19" s="19">
        <v>69</v>
      </c>
      <c r="N19" s="19">
        <v>1</v>
      </c>
      <c r="O19" s="19">
        <v>27</v>
      </c>
      <c r="P19" s="19">
        <v>28</v>
      </c>
    </row>
    <row r="20" spans="1:16" ht="15" customHeight="1">
      <c r="A20" s="20" t="s">
        <v>64</v>
      </c>
      <c r="B20" s="19">
        <v>0</v>
      </c>
      <c r="C20" s="19">
        <v>52</v>
      </c>
      <c r="D20" s="19">
        <v>52</v>
      </c>
      <c r="E20" s="19">
        <v>2463</v>
      </c>
      <c r="F20" s="19">
        <v>170</v>
      </c>
      <c r="G20" s="19">
        <v>2633</v>
      </c>
      <c r="H20" s="19">
        <v>787</v>
      </c>
      <c r="I20" s="19">
        <v>79</v>
      </c>
      <c r="J20" s="19">
        <v>866</v>
      </c>
      <c r="K20" s="19">
        <v>104</v>
      </c>
      <c r="L20" s="19">
        <v>94</v>
      </c>
      <c r="M20" s="19">
        <v>198</v>
      </c>
      <c r="N20" s="19">
        <v>1</v>
      </c>
      <c r="O20" s="19">
        <v>66</v>
      </c>
      <c r="P20" s="19">
        <v>67</v>
      </c>
    </row>
    <row r="21" spans="1:16" ht="15" customHeight="1">
      <c r="A21" s="20" t="s">
        <v>65</v>
      </c>
      <c r="B21" s="19">
        <v>0</v>
      </c>
      <c r="C21" s="19">
        <v>1</v>
      </c>
      <c r="D21" s="19">
        <v>1</v>
      </c>
      <c r="E21" s="19">
        <v>956</v>
      </c>
      <c r="F21" s="19">
        <v>32</v>
      </c>
      <c r="G21" s="19">
        <v>988</v>
      </c>
      <c r="H21" s="19">
        <v>437</v>
      </c>
      <c r="I21" s="19">
        <v>5</v>
      </c>
      <c r="J21" s="19">
        <v>442</v>
      </c>
      <c r="K21" s="19">
        <v>0</v>
      </c>
      <c r="L21" s="19">
        <v>3</v>
      </c>
      <c r="M21" s="19">
        <v>3</v>
      </c>
      <c r="N21" s="19">
        <v>0</v>
      </c>
      <c r="O21" s="19">
        <v>0</v>
      </c>
      <c r="P21" s="19">
        <v>0</v>
      </c>
    </row>
    <row r="22" spans="1:16" ht="15" customHeight="1">
      <c r="A22" s="20" t="s">
        <v>66</v>
      </c>
      <c r="B22" s="19">
        <v>0</v>
      </c>
      <c r="C22" s="19">
        <v>2</v>
      </c>
      <c r="D22" s="19">
        <v>2</v>
      </c>
      <c r="E22" s="19">
        <v>249</v>
      </c>
      <c r="F22" s="19">
        <v>31</v>
      </c>
      <c r="G22" s="19">
        <v>280</v>
      </c>
      <c r="H22" s="19">
        <v>107</v>
      </c>
      <c r="I22" s="19">
        <v>1</v>
      </c>
      <c r="J22" s="19">
        <v>108</v>
      </c>
      <c r="K22" s="19">
        <v>1</v>
      </c>
      <c r="L22" s="19">
        <v>1</v>
      </c>
      <c r="M22" s="19">
        <v>2</v>
      </c>
      <c r="N22" s="19">
        <v>0</v>
      </c>
      <c r="O22" s="19">
        <v>0</v>
      </c>
      <c r="P22" s="19">
        <v>0</v>
      </c>
    </row>
    <row r="23" spans="1:16" ht="15" customHeight="1">
      <c r="A23" s="20" t="s">
        <v>67</v>
      </c>
      <c r="B23" s="19">
        <v>0</v>
      </c>
      <c r="C23" s="19">
        <v>0</v>
      </c>
      <c r="D23" s="19">
        <v>0</v>
      </c>
      <c r="E23" s="19">
        <v>1153</v>
      </c>
      <c r="F23" s="19">
        <v>116</v>
      </c>
      <c r="G23" s="19">
        <v>1269</v>
      </c>
      <c r="H23" s="19">
        <v>627</v>
      </c>
      <c r="I23" s="19">
        <v>3</v>
      </c>
      <c r="J23" s="19">
        <v>630</v>
      </c>
      <c r="K23" s="19">
        <v>5</v>
      </c>
      <c r="L23" s="19">
        <v>1</v>
      </c>
      <c r="M23" s="19">
        <v>6</v>
      </c>
      <c r="N23" s="19">
        <v>0</v>
      </c>
      <c r="O23" s="19">
        <v>1</v>
      </c>
      <c r="P23" s="19">
        <v>1</v>
      </c>
    </row>
    <row r="24" spans="1:16" ht="15" customHeight="1">
      <c r="A24" s="20" t="s">
        <v>68</v>
      </c>
      <c r="B24" s="19">
        <v>0</v>
      </c>
      <c r="C24" s="19">
        <v>0</v>
      </c>
      <c r="D24" s="19">
        <v>0</v>
      </c>
      <c r="E24" s="19">
        <v>808</v>
      </c>
      <c r="F24" s="19">
        <v>22</v>
      </c>
      <c r="G24" s="19">
        <v>830</v>
      </c>
      <c r="H24" s="19">
        <v>477</v>
      </c>
      <c r="I24" s="19">
        <v>8</v>
      </c>
      <c r="J24" s="19">
        <v>485</v>
      </c>
      <c r="K24" s="19">
        <v>3</v>
      </c>
      <c r="L24" s="19">
        <v>1</v>
      </c>
      <c r="M24" s="19">
        <v>4</v>
      </c>
      <c r="N24" s="19">
        <v>0</v>
      </c>
      <c r="O24" s="19">
        <v>2</v>
      </c>
      <c r="P24" s="19">
        <v>2</v>
      </c>
    </row>
    <row r="25" spans="1:16" ht="15" customHeight="1">
      <c r="A25" s="23" t="s">
        <v>70</v>
      </c>
      <c r="B25" s="24">
        <v>0</v>
      </c>
      <c r="C25" s="24">
        <v>185</v>
      </c>
      <c r="D25" s="24">
        <v>185</v>
      </c>
      <c r="E25" s="24">
        <v>33924</v>
      </c>
      <c r="F25" s="24">
        <v>3101</v>
      </c>
      <c r="G25" s="24">
        <v>37025</v>
      </c>
      <c r="H25" s="24">
        <v>15956</v>
      </c>
      <c r="I25" s="24">
        <v>296</v>
      </c>
      <c r="J25" s="24">
        <v>16252</v>
      </c>
      <c r="K25" s="24">
        <v>533</v>
      </c>
      <c r="L25" s="24">
        <v>276</v>
      </c>
      <c r="M25" s="24">
        <v>809</v>
      </c>
      <c r="N25" s="24">
        <v>6</v>
      </c>
      <c r="O25" s="24">
        <v>271</v>
      </c>
      <c r="P25" s="24">
        <v>277</v>
      </c>
    </row>
    <row r="26" spans="1:16" ht="15" customHeight="1">
      <c r="A26" s="25" t="s">
        <v>71</v>
      </c>
      <c r="B26" s="19">
        <v>0</v>
      </c>
      <c r="C26" s="19">
        <v>7</v>
      </c>
      <c r="D26" s="19">
        <v>7</v>
      </c>
      <c r="E26" s="19">
        <v>8367</v>
      </c>
      <c r="F26" s="19">
        <v>1165</v>
      </c>
      <c r="G26" s="19">
        <v>9532</v>
      </c>
      <c r="H26" s="19">
        <v>4518</v>
      </c>
      <c r="I26" s="19">
        <v>47</v>
      </c>
      <c r="J26" s="19">
        <v>4565</v>
      </c>
      <c r="K26" s="19">
        <v>81</v>
      </c>
      <c r="L26" s="19">
        <v>12</v>
      </c>
      <c r="M26" s="19">
        <v>93</v>
      </c>
      <c r="N26" s="19">
        <v>0</v>
      </c>
      <c r="O26" s="19">
        <v>12</v>
      </c>
      <c r="P26" s="19">
        <v>12</v>
      </c>
    </row>
    <row r="27" spans="1:16" ht="15" customHeight="1">
      <c r="A27" s="25" t="s">
        <v>72</v>
      </c>
      <c r="B27" s="19">
        <v>0</v>
      </c>
      <c r="C27" s="19">
        <v>16</v>
      </c>
      <c r="D27" s="19">
        <v>16</v>
      </c>
      <c r="E27" s="19">
        <v>4020</v>
      </c>
      <c r="F27" s="19">
        <v>975</v>
      </c>
      <c r="G27" s="19">
        <v>4995</v>
      </c>
      <c r="H27" s="19">
        <v>2501</v>
      </c>
      <c r="I27" s="19">
        <v>147</v>
      </c>
      <c r="J27" s="19">
        <v>2648</v>
      </c>
      <c r="K27" s="19">
        <v>29</v>
      </c>
      <c r="L27" s="19">
        <v>13</v>
      </c>
      <c r="M27" s="19">
        <v>42</v>
      </c>
      <c r="N27" s="19">
        <v>0</v>
      </c>
      <c r="O27" s="19">
        <v>14</v>
      </c>
      <c r="P27" s="19">
        <v>14</v>
      </c>
    </row>
    <row r="28" spans="1:16" ht="15" customHeight="1">
      <c r="A28" s="26" t="s">
        <v>73</v>
      </c>
      <c r="B28" s="27">
        <v>0</v>
      </c>
      <c r="C28" s="27">
        <v>23</v>
      </c>
      <c r="D28" s="27">
        <v>23</v>
      </c>
      <c r="E28" s="27">
        <v>12387</v>
      </c>
      <c r="F28" s="27">
        <v>2140</v>
      </c>
      <c r="G28" s="27">
        <v>14527</v>
      </c>
      <c r="H28" s="27">
        <v>7019</v>
      </c>
      <c r="I28" s="27">
        <v>194</v>
      </c>
      <c r="J28" s="27">
        <v>7213</v>
      </c>
      <c r="K28" s="27">
        <v>110</v>
      </c>
      <c r="L28" s="27">
        <v>25</v>
      </c>
      <c r="M28" s="27">
        <v>135</v>
      </c>
      <c r="N28" s="27">
        <v>0</v>
      </c>
      <c r="O28" s="27">
        <v>26</v>
      </c>
      <c r="P28" s="27">
        <v>26</v>
      </c>
    </row>
    <row r="29" spans="1:16" ht="15" customHeight="1">
      <c r="A29" s="28" t="s">
        <v>74</v>
      </c>
      <c r="B29" s="27">
        <v>0</v>
      </c>
      <c r="C29" s="27">
        <v>4</v>
      </c>
      <c r="D29" s="27">
        <v>4</v>
      </c>
      <c r="E29" s="27">
        <v>6010</v>
      </c>
      <c r="F29" s="27">
        <v>1268</v>
      </c>
      <c r="G29" s="27">
        <v>7278</v>
      </c>
      <c r="H29" s="27">
        <v>2700</v>
      </c>
      <c r="I29" s="27">
        <v>34</v>
      </c>
      <c r="J29" s="27">
        <v>2734</v>
      </c>
      <c r="K29" s="27">
        <v>10</v>
      </c>
      <c r="L29" s="27">
        <v>10</v>
      </c>
      <c r="M29" s="27">
        <v>20</v>
      </c>
      <c r="N29" s="27">
        <v>1</v>
      </c>
      <c r="O29" s="27">
        <v>4</v>
      </c>
      <c r="P29" s="27">
        <v>5</v>
      </c>
    </row>
    <row r="30" spans="1:16" ht="15" customHeight="1">
      <c r="A30" s="29" t="s">
        <v>75</v>
      </c>
      <c r="B30" s="30">
        <v>5</v>
      </c>
      <c r="C30" s="30">
        <v>479</v>
      </c>
      <c r="D30" s="30">
        <v>484</v>
      </c>
      <c r="E30" s="30">
        <v>80884</v>
      </c>
      <c r="F30" s="30">
        <v>17262</v>
      </c>
      <c r="G30" s="30">
        <v>98146</v>
      </c>
      <c r="H30" s="30">
        <v>33291</v>
      </c>
      <c r="I30" s="30">
        <v>2238</v>
      </c>
      <c r="J30" s="30">
        <v>35529</v>
      </c>
      <c r="K30" s="30">
        <v>587</v>
      </c>
      <c r="L30" s="30">
        <v>459</v>
      </c>
      <c r="M30" s="30">
        <v>1046</v>
      </c>
      <c r="N30" s="30">
        <v>1</v>
      </c>
      <c r="O30" s="30">
        <v>440</v>
      </c>
      <c r="P30" s="30">
        <v>441</v>
      </c>
    </row>
    <row r="31" spans="1:16" ht="15" customHeight="1">
      <c r="A31" s="31" t="s">
        <v>76</v>
      </c>
      <c r="B31" s="30">
        <v>0</v>
      </c>
      <c r="C31" s="30">
        <v>207</v>
      </c>
      <c r="D31" s="30">
        <v>207</v>
      </c>
      <c r="E31" s="30">
        <v>42329</v>
      </c>
      <c r="F31" s="30">
        <v>14394</v>
      </c>
      <c r="G31" s="30">
        <v>56723</v>
      </c>
      <c r="H31" s="30">
        <v>14314</v>
      </c>
      <c r="I31" s="30">
        <v>1596</v>
      </c>
      <c r="J31" s="30">
        <v>15910</v>
      </c>
      <c r="K31" s="30">
        <v>219</v>
      </c>
      <c r="L31" s="30">
        <v>261</v>
      </c>
      <c r="M31" s="30">
        <v>480</v>
      </c>
      <c r="N31" s="30">
        <v>9</v>
      </c>
      <c r="O31" s="30">
        <v>169</v>
      </c>
      <c r="P31" s="30">
        <v>178</v>
      </c>
    </row>
    <row r="32" spans="1:16" ht="15" customHeight="1">
      <c r="A32" s="21" t="s">
        <v>69</v>
      </c>
      <c r="B32" s="22">
        <v>0</v>
      </c>
      <c r="C32" s="22">
        <v>0</v>
      </c>
      <c r="D32" s="22">
        <v>0</v>
      </c>
      <c r="E32" s="22">
        <v>18</v>
      </c>
      <c r="F32" s="22">
        <v>0</v>
      </c>
      <c r="G32" s="22">
        <v>18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ht="15" customHeight="1">
      <c r="A33" s="32" t="s">
        <v>77</v>
      </c>
      <c r="B33" s="33">
        <v>5</v>
      </c>
      <c r="C33" s="33">
        <v>871</v>
      </c>
      <c r="D33" s="33">
        <v>876</v>
      </c>
      <c r="E33" s="33">
        <v>157155</v>
      </c>
      <c r="F33" s="33">
        <v>34757</v>
      </c>
      <c r="G33" s="33">
        <v>191912</v>
      </c>
      <c r="H33" s="33">
        <v>63561</v>
      </c>
      <c r="I33" s="33">
        <v>4130</v>
      </c>
      <c r="J33" s="33">
        <v>67691</v>
      </c>
      <c r="K33" s="33">
        <v>1339</v>
      </c>
      <c r="L33" s="33">
        <v>996</v>
      </c>
      <c r="M33" s="33">
        <v>2335</v>
      </c>
      <c r="N33" s="33">
        <v>16</v>
      </c>
      <c r="O33" s="33">
        <v>880</v>
      </c>
      <c r="P33" s="33">
        <v>896</v>
      </c>
    </row>
    <row r="34" spans="1:16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200"/>
    </row>
    <row r="35" spans="1:16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3"/>
    </row>
    <row r="36" spans="1:16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</row>
    <row r="37" spans="1:16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s="6" customFormat="1" ht="12.75" customHeight="1">
      <c r="A38" s="191" t="s">
        <v>81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76"/>
      <c r="L38" s="176"/>
      <c r="M38" s="176"/>
      <c r="N38" s="35"/>
      <c r="O38" s="35"/>
      <c r="P38" s="35"/>
    </row>
    <row r="39" spans="1:16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16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</sheetData>
  <mergeCells count="12">
    <mergeCell ref="E4:G4"/>
    <mergeCell ref="A38:J38"/>
    <mergeCell ref="A36:P36"/>
    <mergeCell ref="A1:P1"/>
    <mergeCell ref="A2:P2"/>
    <mergeCell ref="A3:P3"/>
    <mergeCell ref="A34:P34"/>
    <mergeCell ref="A35:P35"/>
    <mergeCell ref="B4:D4"/>
    <mergeCell ref="N4:P4"/>
    <mergeCell ref="H4:J4"/>
    <mergeCell ref="K4:M4"/>
  </mergeCells>
  <hyperlinks>
    <hyperlink ref="A41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>
    <pageSetUpPr fitToPage="1"/>
  </sheetPr>
  <dimension ref="A1:G66"/>
  <sheetViews>
    <sheetView showGridLines="0" zoomScale="80" zoomScaleNormal="80" workbookViewId="0">
      <selection sqref="A1:E1"/>
    </sheetView>
  </sheetViews>
  <sheetFormatPr baseColWidth="10" defaultColWidth="11.42578125" defaultRowHeight="15"/>
  <cols>
    <col min="1" max="1" width="30.42578125" style="8" customWidth="1"/>
    <col min="2" max="2" width="8.140625" style="9" customWidth="1"/>
    <col min="3" max="4" width="23.7109375" style="9" customWidth="1"/>
    <col min="5" max="5" width="23.7109375" style="8" customWidth="1"/>
    <col min="6" max="16384" width="11.42578125" style="8"/>
  </cols>
  <sheetData>
    <row r="1" spans="1:5" s="1" customFormat="1" ht="19.899999999999999" customHeight="1">
      <c r="A1" s="210" t="s">
        <v>125</v>
      </c>
      <c r="B1" s="211"/>
      <c r="C1" s="211"/>
      <c r="D1" s="211"/>
      <c r="E1" s="212"/>
    </row>
    <row r="2" spans="1:5" s="1" customFormat="1" ht="40.15" customHeight="1">
      <c r="A2" s="213" t="s">
        <v>126</v>
      </c>
      <c r="B2" s="214"/>
      <c r="C2" s="214"/>
      <c r="D2" s="214"/>
      <c r="E2" s="215"/>
    </row>
    <row r="3" spans="1:5" s="1" customFormat="1" ht="19.899999999999999" customHeight="1">
      <c r="A3" s="204" t="s">
        <v>127</v>
      </c>
      <c r="B3" s="205"/>
      <c r="C3" s="205"/>
      <c r="D3" s="205"/>
      <c r="E3" s="206"/>
    </row>
    <row r="4" spans="1:5" ht="61.5" customHeight="1">
      <c r="A4" s="66"/>
      <c r="B4" s="67" t="s">
        <v>116</v>
      </c>
      <c r="C4" s="68" t="s">
        <v>128</v>
      </c>
      <c r="D4" s="97" t="s">
        <v>129</v>
      </c>
      <c r="E4" s="59" t="s">
        <v>124</v>
      </c>
    </row>
    <row r="5" spans="1:5">
      <c r="A5" s="70" t="s">
        <v>70</v>
      </c>
      <c r="B5" s="71">
        <v>2010</v>
      </c>
      <c r="C5" s="98">
        <v>4928</v>
      </c>
      <c r="D5" s="99">
        <v>950</v>
      </c>
      <c r="E5" s="74">
        <v>5878</v>
      </c>
    </row>
    <row r="6" spans="1:5">
      <c r="A6" s="78" t="s">
        <v>75</v>
      </c>
      <c r="B6" s="79">
        <v>2010</v>
      </c>
      <c r="C6" s="100">
        <v>14273</v>
      </c>
      <c r="D6" s="101">
        <v>2974</v>
      </c>
      <c r="E6" s="82">
        <v>17247</v>
      </c>
    </row>
    <row r="7" spans="1:5">
      <c r="A7" s="78" t="s">
        <v>76</v>
      </c>
      <c r="B7" s="79">
        <v>2010</v>
      </c>
      <c r="C7" s="100">
        <v>9345</v>
      </c>
      <c r="D7" s="101">
        <v>1800</v>
      </c>
      <c r="E7" s="82">
        <v>11145</v>
      </c>
    </row>
    <row r="8" spans="1:5">
      <c r="A8" s="86" t="s">
        <v>77</v>
      </c>
      <c r="B8" s="87">
        <v>2010</v>
      </c>
      <c r="C8" s="102">
        <v>28546</v>
      </c>
      <c r="D8" s="103">
        <v>5724</v>
      </c>
      <c r="E8" s="90">
        <v>34270</v>
      </c>
    </row>
    <row r="9" spans="1:5">
      <c r="A9" s="70" t="s">
        <v>70</v>
      </c>
      <c r="B9" s="71">
        <v>2011</v>
      </c>
      <c r="C9" s="98">
        <v>5165</v>
      </c>
      <c r="D9" s="99">
        <v>987</v>
      </c>
      <c r="E9" s="74">
        <v>6152</v>
      </c>
    </row>
    <row r="10" spans="1:5">
      <c r="A10" s="78" t="s">
        <v>75</v>
      </c>
      <c r="B10" s="79">
        <v>2011</v>
      </c>
      <c r="C10" s="100">
        <v>14282</v>
      </c>
      <c r="D10" s="101">
        <v>3077</v>
      </c>
      <c r="E10" s="82">
        <v>17359</v>
      </c>
    </row>
    <row r="11" spans="1:5">
      <c r="A11" s="78" t="s">
        <v>76</v>
      </c>
      <c r="B11" s="79">
        <v>2011</v>
      </c>
      <c r="C11" s="100">
        <v>9334</v>
      </c>
      <c r="D11" s="101">
        <v>1826</v>
      </c>
      <c r="E11" s="82">
        <v>11160</v>
      </c>
    </row>
    <row r="12" spans="1:5">
      <c r="A12" s="86" t="s">
        <v>77</v>
      </c>
      <c r="B12" s="87">
        <v>2011</v>
      </c>
      <c r="C12" s="102">
        <v>28781</v>
      </c>
      <c r="D12" s="103">
        <v>5890</v>
      </c>
      <c r="E12" s="90">
        <v>34671</v>
      </c>
    </row>
    <row r="13" spans="1:5">
      <c r="A13" s="70" t="s">
        <v>70</v>
      </c>
      <c r="B13" s="71">
        <v>2012</v>
      </c>
      <c r="C13" s="98">
        <v>5213</v>
      </c>
      <c r="D13" s="99">
        <v>1012</v>
      </c>
      <c r="E13" s="74">
        <v>6225</v>
      </c>
    </row>
    <row r="14" spans="1:5">
      <c r="A14" s="78" t="s">
        <v>75</v>
      </c>
      <c r="B14" s="79">
        <v>2012</v>
      </c>
      <c r="C14" s="100">
        <v>14236</v>
      </c>
      <c r="D14" s="101">
        <v>3150</v>
      </c>
      <c r="E14" s="82">
        <v>17386</v>
      </c>
    </row>
    <row r="15" spans="1:5">
      <c r="A15" s="78" t="s">
        <v>76</v>
      </c>
      <c r="B15" s="79">
        <v>2012</v>
      </c>
      <c r="C15" s="100">
        <v>9212</v>
      </c>
      <c r="D15" s="101">
        <v>1825</v>
      </c>
      <c r="E15" s="82">
        <v>11037</v>
      </c>
    </row>
    <row r="16" spans="1:5">
      <c r="A16" s="86" t="s">
        <v>77</v>
      </c>
      <c r="B16" s="87">
        <v>2012</v>
      </c>
      <c r="C16" s="102">
        <v>28661</v>
      </c>
      <c r="D16" s="103">
        <v>5987</v>
      </c>
      <c r="E16" s="90">
        <v>34648</v>
      </c>
    </row>
    <row r="17" spans="1:5">
      <c r="A17" s="70" t="s">
        <v>70</v>
      </c>
      <c r="B17" s="71">
        <v>2013</v>
      </c>
      <c r="C17" s="98">
        <v>5459</v>
      </c>
      <c r="D17" s="99">
        <v>1028</v>
      </c>
      <c r="E17" s="74">
        <v>6487</v>
      </c>
    </row>
    <row r="18" spans="1:5">
      <c r="A18" s="78" t="s">
        <v>75</v>
      </c>
      <c r="B18" s="79">
        <v>2013</v>
      </c>
      <c r="C18" s="100">
        <v>14110</v>
      </c>
      <c r="D18" s="101">
        <v>3186</v>
      </c>
      <c r="E18" s="82">
        <v>17296</v>
      </c>
    </row>
    <row r="19" spans="1:5">
      <c r="A19" s="78" t="s">
        <v>76</v>
      </c>
      <c r="B19" s="79">
        <v>2013</v>
      </c>
      <c r="C19" s="100">
        <v>9123</v>
      </c>
      <c r="D19" s="101">
        <v>1824</v>
      </c>
      <c r="E19" s="82">
        <v>10947</v>
      </c>
    </row>
    <row r="20" spans="1:5">
      <c r="A20" s="86" t="s">
        <v>77</v>
      </c>
      <c r="B20" s="87">
        <v>2013</v>
      </c>
      <c r="C20" s="102">
        <v>28692</v>
      </c>
      <c r="D20" s="103">
        <v>6038</v>
      </c>
      <c r="E20" s="90">
        <v>34730</v>
      </c>
    </row>
    <row r="21" spans="1:5">
      <c r="A21" s="70" t="s">
        <v>70</v>
      </c>
      <c r="B21" s="71">
        <v>2014</v>
      </c>
      <c r="C21" s="98">
        <v>5474</v>
      </c>
      <c r="D21" s="99">
        <v>1007</v>
      </c>
      <c r="E21" s="74">
        <v>6481</v>
      </c>
    </row>
    <row r="22" spans="1:5">
      <c r="A22" s="78" t="s">
        <v>75</v>
      </c>
      <c r="B22" s="79">
        <v>2014</v>
      </c>
      <c r="C22" s="100">
        <v>14146</v>
      </c>
      <c r="D22" s="101">
        <v>3186</v>
      </c>
      <c r="E22" s="82">
        <v>17332</v>
      </c>
    </row>
    <row r="23" spans="1:5">
      <c r="A23" s="78" t="s">
        <v>76</v>
      </c>
      <c r="B23" s="79">
        <v>2014</v>
      </c>
      <c r="C23" s="100">
        <v>9195</v>
      </c>
      <c r="D23" s="101">
        <v>1855</v>
      </c>
      <c r="E23" s="82">
        <v>11050</v>
      </c>
    </row>
    <row r="24" spans="1:5">
      <c r="A24" s="86" t="s">
        <v>77</v>
      </c>
      <c r="B24" s="87">
        <v>2014</v>
      </c>
      <c r="C24" s="102">
        <v>28815</v>
      </c>
      <c r="D24" s="103">
        <v>6048</v>
      </c>
      <c r="E24" s="90">
        <v>34863</v>
      </c>
    </row>
    <row r="25" spans="1:5">
      <c r="A25" s="70" t="s">
        <v>70</v>
      </c>
      <c r="B25" s="71">
        <v>2015</v>
      </c>
      <c r="C25" s="98">
        <v>5347</v>
      </c>
      <c r="D25" s="99">
        <v>1009</v>
      </c>
      <c r="E25" s="74">
        <v>6356</v>
      </c>
    </row>
    <row r="26" spans="1:5">
      <c r="A26" s="78" t="s">
        <v>75</v>
      </c>
      <c r="B26" s="79">
        <v>2015</v>
      </c>
      <c r="C26" s="100">
        <v>14327</v>
      </c>
      <c r="D26" s="101">
        <v>3228</v>
      </c>
      <c r="E26" s="82">
        <v>17555</v>
      </c>
    </row>
    <row r="27" spans="1:5">
      <c r="A27" s="78" t="s">
        <v>76</v>
      </c>
      <c r="B27" s="79">
        <v>2015</v>
      </c>
      <c r="C27" s="100">
        <v>9137</v>
      </c>
      <c r="D27" s="101">
        <v>1842</v>
      </c>
      <c r="E27" s="82">
        <v>10979</v>
      </c>
    </row>
    <row r="28" spans="1:5">
      <c r="A28" s="86" t="s">
        <v>77</v>
      </c>
      <c r="B28" s="87">
        <v>2015</v>
      </c>
      <c r="C28" s="102">
        <v>28811</v>
      </c>
      <c r="D28" s="103">
        <v>6079</v>
      </c>
      <c r="E28" s="90">
        <v>34890</v>
      </c>
    </row>
    <row r="29" spans="1:5">
      <c r="A29" s="70" t="s">
        <v>70</v>
      </c>
      <c r="B29" s="71">
        <v>2016</v>
      </c>
      <c r="C29" s="98">
        <v>5323</v>
      </c>
      <c r="D29" s="99">
        <v>1004</v>
      </c>
      <c r="E29" s="74">
        <v>6327</v>
      </c>
    </row>
    <row r="30" spans="1:5">
      <c r="A30" s="78" t="s">
        <v>75</v>
      </c>
      <c r="B30" s="79">
        <v>2016</v>
      </c>
      <c r="C30" s="100">
        <v>14412</v>
      </c>
      <c r="D30" s="101">
        <v>3311</v>
      </c>
      <c r="E30" s="82">
        <v>17723</v>
      </c>
    </row>
    <row r="31" spans="1:5">
      <c r="A31" s="78" t="s">
        <v>76</v>
      </c>
      <c r="B31" s="79">
        <v>2016</v>
      </c>
      <c r="C31" s="100">
        <v>9140</v>
      </c>
      <c r="D31" s="101">
        <v>1811</v>
      </c>
      <c r="E31" s="82">
        <v>10951</v>
      </c>
    </row>
    <row r="32" spans="1:5">
      <c r="A32" s="86" t="s">
        <v>77</v>
      </c>
      <c r="B32" s="87">
        <v>2016</v>
      </c>
      <c r="C32" s="102">
        <v>28875</v>
      </c>
      <c r="D32" s="103">
        <v>6126</v>
      </c>
      <c r="E32" s="90">
        <v>35001</v>
      </c>
    </row>
    <row r="33" spans="1:5">
      <c r="A33" s="70" t="s">
        <v>70</v>
      </c>
      <c r="B33" s="71">
        <v>2017</v>
      </c>
      <c r="C33" s="98">
        <v>5349</v>
      </c>
      <c r="D33" s="99">
        <v>996</v>
      </c>
      <c r="E33" s="74">
        <v>6345</v>
      </c>
    </row>
    <row r="34" spans="1:5">
      <c r="A34" s="78" t="s">
        <v>75</v>
      </c>
      <c r="B34" s="79">
        <v>2017</v>
      </c>
      <c r="C34" s="100">
        <v>14491</v>
      </c>
      <c r="D34" s="101">
        <v>3339</v>
      </c>
      <c r="E34" s="82">
        <v>17830</v>
      </c>
    </row>
    <row r="35" spans="1:5">
      <c r="A35" s="78" t="s">
        <v>76</v>
      </c>
      <c r="B35" s="79">
        <v>2017</v>
      </c>
      <c r="C35" s="100">
        <v>9250</v>
      </c>
      <c r="D35" s="101">
        <v>1842</v>
      </c>
      <c r="E35" s="82">
        <v>11092</v>
      </c>
    </row>
    <row r="36" spans="1:5">
      <c r="A36" s="86" t="s">
        <v>77</v>
      </c>
      <c r="B36" s="87">
        <v>2017</v>
      </c>
      <c r="C36" s="102">
        <v>29090</v>
      </c>
      <c r="D36" s="103">
        <v>6177</v>
      </c>
      <c r="E36" s="90">
        <v>35267</v>
      </c>
    </row>
    <row r="37" spans="1:5">
      <c r="A37" s="70" t="s">
        <v>70</v>
      </c>
      <c r="B37" s="71">
        <v>2018</v>
      </c>
      <c r="C37" s="98">
        <v>5314</v>
      </c>
      <c r="D37" s="99">
        <v>999</v>
      </c>
      <c r="E37" s="74">
        <v>6313</v>
      </c>
    </row>
    <row r="38" spans="1:5">
      <c r="A38" s="78" t="s">
        <v>75</v>
      </c>
      <c r="B38" s="79">
        <v>2018</v>
      </c>
      <c r="C38" s="100">
        <v>14716</v>
      </c>
      <c r="D38" s="101">
        <v>3430</v>
      </c>
      <c r="E38" s="82">
        <v>18146</v>
      </c>
    </row>
    <row r="39" spans="1:5">
      <c r="A39" s="78" t="s">
        <v>76</v>
      </c>
      <c r="B39" s="79">
        <v>2018</v>
      </c>
      <c r="C39" s="100">
        <v>9195</v>
      </c>
      <c r="D39" s="101">
        <v>1841</v>
      </c>
      <c r="E39" s="82">
        <v>11036</v>
      </c>
    </row>
    <row r="40" spans="1:5">
      <c r="A40" s="86" t="s">
        <v>77</v>
      </c>
      <c r="B40" s="87">
        <v>2018</v>
      </c>
      <c r="C40" s="102">
        <v>29225</v>
      </c>
      <c r="D40" s="103">
        <v>6270</v>
      </c>
      <c r="E40" s="90">
        <v>35495</v>
      </c>
    </row>
    <row r="41" spans="1:5">
      <c r="A41" s="70" t="s">
        <v>70</v>
      </c>
      <c r="B41" s="71">
        <v>2019</v>
      </c>
      <c r="C41" s="98">
        <v>5305</v>
      </c>
      <c r="D41" s="99">
        <v>1037</v>
      </c>
      <c r="E41" s="74">
        <v>6342</v>
      </c>
    </row>
    <row r="42" spans="1:5">
      <c r="A42" s="78" t="s">
        <v>75</v>
      </c>
      <c r="B42" s="79">
        <v>2019</v>
      </c>
      <c r="C42" s="100">
        <v>14729</v>
      </c>
      <c r="D42" s="101">
        <v>3518</v>
      </c>
      <c r="E42" s="82">
        <v>18247</v>
      </c>
    </row>
    <row r="43" spans="1:5">
      <c r="A43" s="78" t="s">
        <v>76</v>
      </c>
      <c r="B43" s="79">
        <v>2019</v>
      </c>
      <c r="C43" s="100">
        <v>9262</v>
      </c>
      <c r="D43" s="101">
        <v>1858</v>
      </c>
      <c r="E43" s="82">
        <v>11120</v>
      </c>
    </row>
    <row r="44" spans="1:5">
      <c r="A44" s="86" t="s">
        <v>77</v>
      </c>
      <c r="B44" s="87">
        <v>2019</v>
      </c>
      <c r="C44" s="102">
        <v>29296</v>
      </c>
      <c r="D44" s="103">
        <v>6413</v>
      </c>
      <c r="E44" s="90">
        <v>35709</v>
      </c>
    </row>
    <row r="45" spans="1:5">
      <c r="A45" s="70" t="s">
        <v>70</v>
      </c>
      <c r="B45" s="71">
        <v>2020</v>
      </c>
      <c r="C45" s="98">
        <v>5441</v>
      </c>
      <c r="D45" s="99">
        <v>1055</v>
      </c>
      <c r="E45" s="74">
        <v>6496</v>
      </c>
    </row>
    <row r="46" spans="1:5">
      <c r="A46" s="78" t="s">
        <v>75</v>
      </c>
      <c r="B46" s="79">
        <v>2020</v>
      </c>
      <c r="C46" s="100">
        <v>14865</v>
      </c>
      <c r="D46" s="101">
        <v>3626</v>
      </c>
      <c r="E46" s="82">
        <v>18491</v>
      </c>
    </row>
    <row r="47" spans="1:5">
      <c r="A47" s="78" t="s">
        <v>76</v>
      </c>
      <c r="B47" s="79">
        <v>2020</v>
      </c>
      <c r="C47" s="100">
        <v>9309</v>
      </c>
      <c r="D47" s="101">
        <v>1862</v>
      </c>
      <c r="E47" s="82">
        <v>11171</v>
      </c>
    </row>
    <row r="48" spans="1:5">
      <c r="A48" s="86" t="s">
        <v>77</v>
      </c>
      <c r="B48" s="87">
        <v>2020</v>
      </c>
      <c r="C48" s="102">
        <v>29615</v>
      </c>
      <c r="D48" s="103">
        <v>6543</v>
      </c>
      <c r="E48" s="90">
        <v>36158</v>
      </c>
    </row>
    <row r="49" spans="1:7">
      <c r="A49" s="70" t="s">
        <v>70</v>
      </c>
      <c r="B49" s="71">
        <v>2021</v>
      </c>
      <c r="C49" s="98">
        <v>5423</v>
      </c>
      <c r="D49" s="99">
        <v>1065</v>
      </c>
      <c r="E49" s="74">
        <v>6488</v>
      </c>
    </row>
    <row r="50" spans="1:7">
      <c r="A50" s="78" t="s">
        <v>75</v>
      </c>
      <c r="B50" s="79">
        <v>2021</v>
      </c>
      <c r="C50" s="100">
        <v>14672</v>
      </c>
      <c r="D50" s="101">
        <v>3641</v>
      </c>
      <c r="E50" s="82">
        <v>18313</v>
      </c>
      <c r="G50" s="178" t="s">
        <v>31</v>
      </c>
    </row>
    <row r="51" spans="1:7">
      <c r="A51" s="78" t="s">
        <v>76</v>
      </c>
      <c r="B51" s="79">
        <v>2021</v>
      </c>
      <c r="C51" s="100">
        <v>9275</v>
      </c>
      <c r="D51" s="101">
        <v>1851</v>
      </c>
      <c r="E51" s="82">
        <v>11126</v>
      </c>
    </row>
    <row r="52" spans="1:7">
      <c r="A52" s="86" t="s">
        <v>77</v>
      </c>
      <c r="B52" s="87">
        <v>2021</v>
      </c>
      <c r="C52" s="102">
        <v>29370</v>
      </c>
      <c r="D52" s="103">
        <v>6557</v>
      </c>
      <c r="E52" s="90">
        <v>35927</v>
      </c>
    </row>
    <row r="53" spans="1:7">
      <c r="A53" s="70" t="s">
        <v>70</v>
      </c>
      <c r="B53" s="71">
        <v>2022</v>
      </c>
      <c r="C53" s="98">
        <v>5535</v>
      </c>
      <c r="D53" s="99">
        <v>1095</v>
      </c>
      <c r="E53" s="74">
        <v>6630</v>
      </c>
    </row>
    <row r="54" spans="1:7">
      <c r="A54" s="78" t="s">
        <v>75</v>
      </c>
      <c r="B54" s="79">
        <v>2022</v>
      </c>
      <c r="C54" s="100">
        <v>14921</v>
      </c>
      <c r="D54" s="101">
        <v>3772</v>
      </c>
      <c r="E54" s="82">
        <v>18693</v>
      </c>
    </row>
    <row r="55" spans="1:7">
      <c r="A55" s="78" t="s">
        <v>76</v>
      </c>
      <c r="B55" s="79">
        <v>2022</v>
      </c>
      <c r="C55" s="100">
        <v>9516</v>
      </c>
      <c r="D55" s="101">
        <v>1886</v>
      </c>
      <c r="E55" s="82">
        <v>11402</v>
      </c>
    </row>
    <row r="56" spans="1:7">
      <c r="A56" s="86" t="s">
        <v>77</v>
      </c>
      <c r="B56" s="87">
        <v>2022</v>
      </c>
      <c r="C56" s="102">
        <v>29972</v>
      </c>
      <c r="D56" s="103">
        <v>6753</v>
      </c>
      <c r="E56" s="90">
        <v>36725</v>
      </c>
    </row>
    <row r="57" spans="1:7">
      <c r="A57" s="70" t="s">
        <v>70</v>
      </c>
      <c r="B57" s="71">
        <v>2023</v>
      </c>
      <c r="C57" s="98">
        <v>5604</v>
      </c>
      <c r="D57" s="99">
        <v>1099</v>
      </c>
      <c r="E57" s="74">
        <v>6703</v>
      </c>
    </row>
    <row r="58" spans="1:7">
      <c r="A58" s="78" t="s">
        <v>75</v>
      </c>
      <c r="B58" s="79">
        <v>2023</v>
      </c>
      <c r="C58" s="100">
        <v>14970</v>
      </c>
      <c r="D58" s="101">
        <v>3804</v>
      </c>
      <c r="E58" s="82">
        <v>18774</v>
      </c>
    </row>
    <row r="59" spans="1:7">
      <c r="A59" s="78" t="s">
        <v>76</v>
      </c>
      <c r="B59" s="79">
        <v>2023</v>
      </c>
      <c r="C59" s="100">
        <v>9589</v>
      </c>
      <c r="D59" s="101">
        <v>1872</v>
      </c>
      <c r="E59" s="82">
        <v>11461</v>
      </c>
    </row>
    <row r="60" spans="1:7">
      <c r="A60" s="86" t="s">
        <v>77</v>
      </c>
      <c r="B60" s="87">
        <v>2023</v>
      </c>
      <c r="C60" s="102">
        <v>30163</v>
      </c>
      <c r="D60" s="103">
        <v>6775</v>
      </c>
      <c r="E60" s="90">
        <v>36938</v>
      </c>
    </row>
    <row r="61" spans="1:7" s="1" customFormat="1" ht="16.899999999999999" customHeight="1">
      <c r="A61" s="224" t="s">
        <v>130</v>
      </c>
      <c r="B61" s="225"/>
      <c r="C61" s="225"/>
      <c r="D61" s="225"/>
      <c r="E61" s="226"/>
    </row>
    <row r="62" spans="1:7" s="1" customFormat="1" ht="16.899999999999999" customHeight="1">
      <c r="A62" s="227" t="s">
        <v>119</v>
      </c>
      <c r="B62" s="228"/>
      <c r="C62" s="228"/>
      <c r="D62" s="228"/>
      <c r="E62" s="229"/>
    </row>
    <row r="63" spans="1:7" s="1" customFormat="1" ht="16.899999999999999" customHeight="1">
      <c r="A63" s="221" t="s">
        <v>80</v>
      </c>
      <c r="B63" s="222"/>
      <c r="C63" s="222"/>
      <c r="D63" s="222"/>
      <c r="E63" s="223"/>
    </row>
    <row r="64" spans="1:7">
      <c r="A64" s="94"/>
      <c r="B64" s="95"/>
      <c r="C64" s="95"/>
      <c r="D64" s="95"/>
      <c r="E64" s="94"/>
    </row>
    <row r="65" spans="1:5">
      <c r="A65" s="96"/>
      <c r="B65" s="95"/>
      <c r="C65" s="95"/>
      <c r="D65" s="95"/>
      <c r="E65" s="94"/>
    </row>
    <row r="66" spans="1:5" s="9" customFormat="1">
      <c r="A66" s="37" t="s">
        <v>82</v>
      </c>
      <c r="B66" s="95"/>
      <c r="C66" s="95"/>
      <c r="D66" s="95"/>
      <c r="E66" s="94"/>
    </row>
  </sheetData>
  <mergeCells count="6">
    <mergeCell ref="A63:E63"/>
    <mergeCell ref="A1:E1"/>
    <mergeCell ref="A2:E2"/>
    <mergeCell ref="A3:E3"/>
    <mergeCell ref="A61:E61"/>
    <mergeCell ref="A62:E62"/>
  </mergeCells>
  <hyperlinks>
    <hyperlink ref="A66" location="index!A1" display="Retour à l'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verticalDpi="599" r:id="rId1"/>
  <headerFooter scaleWithDoc="0" alignWithMargins="0">
    <oddHeader>&amp;R   &amp;L Geregistreerde criminaliteit en politiepersoneel&amp;CVEILIGHEID</oddHeader>
    <oddFooter>&amp;C&amp;P/&amp;N&amp;R© BISA</oddFooter>
  </headerFooter>
  <rowBreaks count="1" manualBreakCount="1">
    <brk id="12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1:U24"/>
  <sheetViews>
    <sheetView showGridLines="0" zoomScale="80" zoomScaleNormal="80" zoomScaleSheetLayoutView="75" workbookViewId="0">
      <selection sqref="A1:U1"/>
    </sheetView>
  </sheetViews>
  <sheetFormatPr baseColWidth="10" defaultColWidth="8" defaultRowHeight="10.5"/>
  <cols>
    <col min="1" max="1" width="45.28515625" style="1" customWidth="1"/>
    <col min="2" max="2" width="9.5703125" style="1" customWidth="1"/>
    <col min="3" max="4" width="7.7109375" style="1" customWidth="1"/>
    <col min="5" max="6" width="9.5703125" style="1" customWidth="1"/>
    <col min="7" max="8" width="7.7109375" style="1" customWidth="1"/>
    <col min="9" max="10" width="9.5703125" style="1" customWidth="1"/>
    <col min="11" max="11" width="9" style="1" customWidth="1"/>
    <col min="12" max="12" width="7.7109375" style="1" customWidth="1"/>
    <col min="13" max="13" width="10.140625" style="1" customWidth="1"/>
    <col min="14" max="14" width="9.5703125" style="1" customWidth="1"/>
    <col min="15" max="16" width="7.7109375" style="1" customWidth="1"/>
    <col min="17" max="17" width="10.7109375" style="1" customWidth="1"/>
    <col min="18" max="19" width="9.5703125" style="1" customWidth="1"/>
    <col min="20" max="20" width="7.7109375" style="1" customWidth="1"/>
    <col min="21" max="21" width="11.140625" style="1" customWidth="1"/>
    <col min="22" max="16384" width="8" style="1"/>
  </cols>
  <sheetData>
    <row r="1" spans="1:21" ht="19.899999999999999" customHeight="1">
      <c r="A1" s="210" t="s">
        <v>131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2"/>
    </row>
    <row r="2" spans="1:21" ht="19.899999999999999" customHeight="1">
      <c r="A2" s="213" t="s">
        <v>132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</row>
    <row r="3" spans="1:21" ht="19.899999999999999" customHeight="1">
      <c r="A3" s="204" t="s">
        <v>133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6"/>
    </row>
    <row r="4" spans="1:21" ht="20.100000000000001" customHeight="1">
      <c r="A4" s="230" t="s">
        <v>134</v>
      </c>
      <c r="B4" s="233" t="s">
        <v>135</v>
      </c>
      <c r="C4" s="234"/>
      <c r="D4" s="234"/>
      <c r="E4" s="235"/>
      <c r="F4" s="233" t="s">
        <v>136</v>
      </c>
      <c r="G4" s="234"/>
      <c r="H4" s="234"/>
      <c r="I4" s="235"/>
      <c r="J4" s="233" t="s">
        <v>137</v>
      </c>
      <c r="K4" s="234"/>
      <c r="L4" s="234"/>
      <c r="M4" s="235"/>
      <c r="N4" s="233" t="s">
        <v>138</v>
      </c>
      <c r="O4" s="234"/>
      <c r="P4" s="234"/>
      <c r="Q4" s="235"/>
      <c r="R4" s="233" t="s">
        <v>124</v>
      </c>
      <c r="S4" s="234"/>
      <c r="T4" s="234"/>
      <c r="U4" s="235"/>
    </row>
    <row r="5" spans="1:21" ht="20.100000000000001" customHeight="1">
      <c r="A5" s="231"/>
      <c r="B5" s="104" t="s">
        <v>139</v>
      </c>
      <c r="C5" s="236" t="s">
        <v>140</v>
      </c>
      <c r="D5" s="237"/>
      <c r="E5" s="104" t="s">
        <v>141</v>
      </c>
      <c r="F5" s="104" t="s">
        <v>139</v>
      </c>
      <c r="G5" s="236" t="s">
        <v>140</v>
      </c>
      <c r="H5" s="237"/>
      <c r="I5" s="104" t="s">
        <v>141</v>
      </c>
      <c r="J5" s="104" t="s">
        <v>139</v>
      </c>
      <c r="K5" s="236" t="s">
        <v>140</v>
      </c>
      <c r="L5" s="237"/>
      <c r="M5" s="104" t="s">
        <v>141</v>
      </c>
      <c r="N5" s="104" t="s">
        <v>139</v>
      </c>
      <c r="O5" s="236" t="s">
        <v>140</v>
      </c>
      <c r="P5" s="237"/>
      <c r="Q5" s="104" t="s">
        <v>141</v>
      </c>
      <c r="R5" s="104" t="s">
        <v>139</v>
      </c>
      <c r="S5" s="236" t="s">
        <v>140</v>
      </c>
      <c r="T5" s="237"/>
      <c r="U5" s="104" t="s">
        <v>141</v>
      </c>
    </row>
    <row r="6" spans="1:21" ht="20.100000000000001" customHeight="1">
      <c r="A6" s="232"/>
      <c r="B6" s="105"/>
      <c r="C6" s="106" t="s">
        <v>142</v>
      </c>
      <c r="D6" s="106" t="s">
        <v>143</v>
      </c>
      <c r="E6" s="105"/>
      <c r="F6" s="105"/>
      <c r="G6" s="106" t="s">
        <v>142</v>
      </c>
      <c r="H6" s="106" t="s">
        <v>143</v>
      </c>
      <c r="I6" s="105"/>
      <c r="J6" s="105"/>
      <c r="K6" s="106" t="s">
        <v>142</v>
      </c>
      <c r="L6" s="106" t="s">
        <v>143</v>
      </c>
      <c r="M6" s="105"/>
      <c r="N6" s="105"/>
      <c r="O6" s="106" t="s">
        <v>142</v>
      </c>
      <c r="P6" s="106" t="s">
        <v>143</v>
      </c>
      <c r="Q6" s="105"/>
      <c r="R6" s="105"/>
      <c r="S6" s="106" t="s">
        <v>142</v>
      </c>
      <c r="T6" s="106" t="s">
        <v>143</v>
      </c>
      <c r="U6" s="105"/>
    </row>
    <row r="7" spans="1:21" ht="16.5" customHeight="1">
      <c r="A7" s="107" t="s">
        <v>144</v>
      </c>
      <c r="B7" s="108">
        <v>93</v>
      </c>
      <c r="C7" s="109">
        <v>81</v>
      </c>
      <c r="D7" s="110">
        <v>15</v>
      </c>
      <c r="E7" s="111">
        <v>95</v>
      </c>
      <c r="F7" s="148">
        <v>343</v>
      </c>
      <c r="G7" s="113">
        <v>198</v>
      </c>
      <c r="H7" s="110">
        <v>60</v>
      </c>
      <c r="I7" s="111">
        <v>244.89999999999998</v>
      </c>
      <c r="J7" s="112">
        <v>1851</v>
      </c>
      <c r="K7" s="113">
        <v>1347</v>
      </c>
      <c r="L7" s="110">
        <v>385</v>
      </c>
      <c r="M7" s="111">
        <v>1644.1</v>
      </c>
      <c r="N7" s="112">
        <v>307</v>
      </c>
      <c r="O7" s="113">
        <v>109</v>
      </c>
      <c r="P7" s="110">
        <v>74</v>
      </c>
      <c r="Q7" s="111">
        <v>169</v>
      </c>
      <c r="R7" s="112">
        <v>2594</v>
      </c>
      <c r="S7" s="113">
        <v>1735</v>
      </c>
      <c r="T7" s="113">
        <v>534</v>
      </c>
      <c r="U7" s="114">
        <v>2153</v>
      </c>
    </row>
    <row r="8" spans="1:21" ht="16.5" customHeight="1">
      <c r="A8" s="115" t="s">
        <v>145</v>
      </c>
      <c r="B8" s="116">
        <v>41</v>
      </c>
      <c r="C8" s="117">
        <v>39</v>
      </c>
      <c r="D8" s="118">
        <v>7</v>
      </c>
      <c r="E8" s="119">
        <v>46</v>
      </c>
      <c r="F8" s="116">
        <v>120</v>
      </c>
      <c r="G8" s="117">
        <v>96</v>
      </c>
      <c r="H8" s="118">
        <v>22</v>
      </c>
      <c r="I8" s="119">
        <v>116.7</v>
      </c>
      <c r="J8" s="116">
        <v>641</v>
      </c>
      <c r="K8" s="117">
        <v>382</v>
      </c>
      <c r="L8" s="118">
        <v>149</v>
      </c>
      <c r="M8" s="119">
        <v>511.8</v>
      </c>
      <c r="N8" s="116">
        <v>45</v>
      </c>
      <c r="O8" s="117">
        <v>33</v>
      </c>
      <c r="P8" s="118">
        <v>27</v>
      </c>
      <c r="Q8" s="119">
        <v>57.9</v>
      </c>
      <c r="R8" s="116">
        <v>847</v>
      </c>
      <c r="S8" s="117">
        <v>550</v>
      </c>
      <c r="T8" s="118">
        <v>205</v>
      </c>
      <c r="U8" s="120">
        <v>732.40000000000009</v>
      </c>
    </row>
    <row r="9" spans="1:21" ht="16.5" customHeight="1">
      <c r="A9" s="115" t="s">
        <v>146</v>
      </c>
      <c r="B9" s="116">
        <v>60</v>
      </c>
      <c r="C9" s="117">
        <v>38</v>
      </c>
      <c r="D9" s="118">
        <v>14</v>
      </c>
      <c r="E9" s="119">
        <v>51.8</v>
      </c>
      <c r="F9" s="116">
        <v>175</v>
      </c>
      <c r="G9" s="117">
        <v>83</v>
      </c>
      <c r="H9" s="118">
        <v>33</v>
      </c>
      <c r="I9" s="119">
        <v>114.19999999999999</v>
      </c>
      <c r="J9" s="116">
        <v>671</v>
      </c>
      <c r="K9" s="117">
        <v>414</v>
      </c>
      <c r="L9" s="118">
        <v>137</v>
      </c>
      <c r="M9" s="119">
        <v>529.20000000000005</v>
      </c>
      <c r="N9" s="116">
        <v>129</v>
      </c>
      <c r="O9" s="117">
        <v>67</v>
      </c>
      <c r="P9" s="118">
        <v>40</v>
      </c>
      <c r="Q9" s="119">
        <v>98</v>
      </c>
      <c r="R9" s="116">
        <v>1035</v>
      </c>
      <c r="S9" s="117">
        <v>602</v>
      </c>
      <c r="T9" s="118">
        <v>224</v>
      </c>
      <c r="U9" s="120">
        <v>793.2</v>
      </c>
    </row>
    <row r="10" spans="1:21" ht="16.5" customHeight="1">
      <c r="A10" s="115" t="s">
        <v>147</v>
      </c>
      <c r="B10" s="116">
        <v>29</v>
      </c>
      <c r="C10" s="117">
        <v>19</v>
      </c>
      <c r="D10" s="118">
        <v>6</v>
      </c>
      <c r="E10" s="119">
        <v>24</v>
      </c>
      <c r="F10" s="116">
        <v>90</v>
      </c>
      <c r="G10" s="117">
        <v>55</v>
      </c>
      <c r="H10" s="118">
        <v>21</v>
      </c>
      <c r="I10" s="119">
        <v>75.099999999999994</v>
      </c>
      <c r="J10" s="116">
        <v>341</v>
      </c>
      <c r="K10" s="117">
        <v>234</v>
      </c>
      <c r="L10" s="118">
        <v>98</v>
      </c>
      <c r="M10" s="119">
        <v>315</v>
      </c>
      <c r="N10" s="116">
        <v>30</v>
      </c>
      <c r="O10" s="117">
        <v>17</v>
      </c>
      <c r="P10" s="118">
        <v>9</v>
      </c>
      <c r="Q10" s="119">
        <v>23.4</v>
      </c>
      <c r="R10" s="116">
        <v>490</v>
      </c>
      <c r="S10" s="117">
        <v>325</v>
      </c>
      <c r="T10" s="118">
        <v>134</v>
      </c>
      <c r="U10" s="120">
        <v>437.5</v>
      </c>
    </row>
    <row r="11" spans="1:21" ht="16.5" customHeight="1">
      <c r="A11" s="115" t="s">
        <v>6</v>
      </c>
      <c r="B11" s="116">
        <v>26</v>
      </c>
      <c r="C11" s="117">
        <v>22</v>
      </c>
      <c r="D11" s="118">
        <v>3</v>
      </c>
      <c r="E11" s="119">
        <v>23.8</v>
      </c>
      <c r="F11" s="116">
        <v>85</v>
      </c>
      <c r="G11" s="117">
        <v>55</v>
      </c>
      <c r="H11" s="118">
        <v>26</v>
      </c>
      <c r="I11" s="119">
        <v>77.8</v>
      </c>
      <c r="J11" s="116">
        <v>378</v>
      </c>
      <c r="K11" s="117">
        <v>226</v>
      </c>
      <c r="L11" s="118">
        <v>108</v>
      </c>
      <c r="M11" s="119">
        <v>317.8</v>
      </c>
      <c r="N11" s="116">
        <v>20</v>
      </c>
      <c r="O11" s="117">
        <v>16</v>
      </c>
      <c r="P11" s="118">
        <v>11</v>
      </c>
      <c r="Q11" s="119">
        <v>24</v>
      </c>
      <c r="R11" s="116">
        <v>509</v>
      </c>
      <c r="S11" s="117">
        <v>319</v>
      </c>
      <c r="T11" s="118">
        <v>148</v>
      </c>
      <c r="U11" s="120">
        <v>443.40000000000003</v>
      </c>
    </row>
    <row r="12" spans="1:21" ht="16.5" customHeight="1">
      <c r="A12" s="121" t="s">
        <v>148</v>
      </c>
      <c r="B12" s="122">
        <v>64</v>
      </c>
      <c r="C12" s="123">
        <v>51</v>
      </c>
      <c r="D12" s="124">
        <v>9</v>
      </c>
      <c r="E12" s="125">
        <v>57.099999999999994</v>
      </c>
      <c r="F12" s="122">
        <v>134</v>
      </c>
      <c r="G12" s="123">
        <v>76</v>
      </c>
      <c r="H12" s="124">
        <v>24</v>
      </c>
      <c r="I12" s="125">
        <v>97.5</v>
      </c>
      <c r="J12" s="122">
        <v>634</v>
      </c>
      <c r="K12" s="123">
        <v>447</v>
      </c>
      <c r="L12" s="124">
        <v>171</v>
      </c>
      <c r="M12" s="125">
        <v>600.6</v>
      </c>
      <c r="N12" s="122">
        <v>75</v>
      </c>
      <c r="O12" s="123">
        <v>27</v>
      </c>
      <c r="P12" s="124">
        <v>23</v>
      </c>
      <c r="Q12" s="125">
        <v>45.8</v>
      </c>
      <c r="R12" s="122">
        <v>907</v>
      </c>
      <c r="S12" s="123">
        <v>601</v>
      </c>
      <c r="T12" s="124">
        <v>227</v>
      </c>
      <c r="U12" s="126">
        <v>801</v>
      </c>
    </row>
    <row r="13" spans="1:21" ht="16.5" customHeight="1">
      <c r="A13" s="127" t="s">
        <v>70</v>
      </c>
      <c r="B13" s="128">
        <v>313</v>
      </c>
      <c r="C13" s="129">
        <v>250</v>
      </c>
      <c r="D13" s="130">
        <v>54</v>
      </c>
      <c r="E13" s="129">
        <v>297.7</v>
      </c>
      <c r="F13" s="128">
        <v>947</v>
      </c>
      <c r="G13" s="130">
        <v>563</v>
      </c>
      <c r="H13" s="131">
        <v>186</v>
      </c>
      <c r="I13" s="129">
        <v>726.2</v>
      </c>
      <c r="J13" s="128">
        <v>4516</v>
      </c>
      <c r="K13" s="130">
        <v>3050</v>
      </c>
      <c r="L13" s="131">
        <v>1048</v>
      </c>
      <c r="M13" s="129">
        <v>3918.5</v>
      </c>
      <c r="N13" s="128">
        <v>606</v>
      </c>
      <c r="O13" s="130">
        <v>269</v>
      </c>
      <c r="P13" s="131">
        <v>184</v>
      </c>
      <c r="Q13" s="129">
        <v>418.1</v>
      </c>
      <c r="R13" s="128">
        <v>6382</v>
      </c>
      <c r="S13" s="130">
        <v>4132</v>
      </c>
      <c r="T13" s="131">
        <v>1472</v>
      </c>
      <c r="U13" s="132">
        <v>5360.5</v>
      </c>
    </row>
    <row r="14" spans="1:21" ht="16.5" customHeight="1">
      <c r="A14" s="133" t="s">
        <v>77</v>
      </c>
      <c r="B14" s="134">
        <v>1832</v>
      </c>
      <c r="C14" s="135">
        <v>1348</v>
      </c>
      <c r="D14" s="135">
        <v>305</v>
      </c>
      <c r="E14" s="136">
        <v>1585.6999999999998</v>
      </c>
      <c r="F14" s="134">
        <v>5860</v>
      </c>
      <c r="G14" s="135">
        <v>4140</v>
      </c>
      <c r="H14" s="135">
        <v>1053</v>
      </c>
      <c r="I14" s="136">
        <v>4901</v>
      </c>
      <c r="J14" s="134">
        <v>24010</v>
      </c>
      <c r="K14" s="135">
        <v>15674</v>
      </c>
      <c r="L14" s="135">
        <v>6548</v>
      </c>
      <c r="M14" s="136">
        <v>20920.400000000001</v>
      </c>
      <c r="N14" s="134">
        <v>1231</v>
      </c>
      <c r="O14" s="135">
        <v>553</v>
      </c>
      <c r="P14" s="135">
        <v>542</v>
      </c>
      <c r="Q14" s="136">
        <v>978</v>
      </c>
      <c r="R14" s="134">
        <v>32933</v>
      </c>
      <c r="S14" s="135">
        <v>21715</v>
      </c>
      <c r="T14" s="135">
        <v>8448</v>
      </c>
      <c r="U14" s="137">
        <v>28385.1</v>
      </c>
    </row>
    <row r="15" spans="1:21" ht="16.899999999999999" customHeight="1">
      <c r="A15" s="198" t="s">
        <v>149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</row>
    <row r="16" spans="1:21" ht="16.899999999999999" customHeight="1">
      <c r="A16" s="201" t="s">
        <v>150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</row>
    <row r="17" spans="1:21" ht="16.899999999999999" customHeight="1">
      <c r="A17" s="188" t="s">
        <v>80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90"/>
    </row>
    <row r="18" spans="1:21" ht="12.75" customHeight="1">
      <c r="A18" s="65"/>
      <c r="B18" s="65"/>
      <c r="C18" s="65"/>
      <c r="D18" s="65"/>
      <c r="E18" s="65"/>
      <c r="F18" s="138"/>
      <c r="G18" s="138"/>
      <c r="H18" s="138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2.75" customHeight="1">
      <c r="A19" s="191" t="s">
        <v>151</v>
      </c>
      <c r="B19" s="191"/>
      <c r="C19" s="191"/>
      <c r="D19" s="191"/>
      <c r="E19" s="191"/>
      <c r="F19" s="191"/>
      <c r="G19" s="191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40"/>
      <c r="U19" s="140"/>
    </row>
    <row r="20" spans="1:21" ht="12.75" customHeight="1">
      <c r="A20" s="191" t="s">
        <v>152</v>
      </c>
      <c r="B20" s="191"/>
      <c r="C20" s="191"/>
      <c r="D20" s="191"/>
      <c r="E20" s="191"/>
      <c r="F20" s="191"/>
      <c r="G20" s="191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140"/>
      <c r="U20" s="140"/>
    </row>
    <row r="21" spans="1:21" ht="12.75" customHeight="1">
      <c r="A21" s="191" t="s">
        <v>153</v>
      </c>
      <c r="B21" s="191"/>
      <c r="C21" s="191"/>
      <c r="D21" s="191"/>
      <c r="E21" s="191"/>
      <c r="F21" s="191"/>
      <c r="G21" s="191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40"/>
      <c r="U21" s="140"/>
    </row>
    <row r="22" spans="1:21" ht="12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12.75" customHeight="1">
      <c r="A24" s="37" t="s">
        <v>82</v>
      </c>
    </row>
  </sheetData>
  <mergeCells count="20">
    <mergeCell ref="A17:U17"/>
    <mergeCell ref="A19:G19"/>
    <mergeCell ref="A20:G20"/>
    <mergeCell ref="A21:G21"/>
    <mergeCell ref="A4:A6"/>
    <mergeCell ref="B4:E4"/>
    <mergeCell ref="F4:I4"/>
    <mergeCell ref="J4:M4"/>
    <mergeCell ref="N4:Q4"/>
    <mergeCell ref="R4:U4"/>
    <mergeCell ref="C5:D5"/>
    <mergeCell ref="G5:H5"/>
    <mergeCell ref="K5:L5"/>
    <mergeCell ref="O5:P5"/>
    <mergeCell ref="S5:T5"/>
    <mergeCell ref="A1:U1"/>
    <mergeCell ref="A2:U2"/>
    <mergeCell ref="A3:U3"/>
    <mergeCell ref="A15:U15"/>
    <mergeCell ref="A16:U16"/>
  </mergeCells>
  <hyperlinks>
    <hyperlink ref="A24" location="index!A1" display="Retour à l'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1:U25"/>
  <sheetViews>
    <sheetView showGridLines="0" zoomScale="80" zoomScaleNormal="80" zoomScaleSheetLayoutView="75" workbookViewId="0">
      <selection sqref="A1:U1"/>
    </sheetView>
  </sheetViews>
  <sheetFormatPr baseColWidth="10" defaultColWidth="8" defaultRowHeight="10.5"/>
  <cols>
    <col min="1" max="1" width="46" style="1" customWidth="1"/>
    <col min="2" max="2" width="9.42578125" style="1" customWidth="1"/>
    <col min="3" max="4" width="7.7109375" style="1" customWidth="1"/>
    <col min="5" max="6" width="9.42578125" style="1" customWidth="1"/>
    <col min="7" max="8" width="7.7109375" style="1" customWidth="1"/>
    <col min="9" max="10" width="9.42578125" style="1" customWidth="1"/>
    <col min="11" max="11" width="8.85546875" style="1" customWidth="1"/>
    <col min="12" max="12" width="7.7109375" style="1" customWidth="1"/>
    <col min="13" max="14" width="9.42578125" style="1" customWidth="1"/>
    <col min="15" max="16" width="7.7109375" style="1" customWidth="1"/>
    <col min="17" max="18" width="9.42578125" style="1" customWidth="1"/>
    <col min="19" max="19" width="9.140625" style="1" customWidth="1"/>
    <col min="20" max="20" width="7.7109375" style="1" customWidth="1"/>
    <col min="21" max="21" width="9.42578125" style="1" customWidth="1"/>
    <col min="22" max="16384" width="8" style="1"/>
  </cols>
  <sheetData>
    <row r="1" spans="1:21" ht="19.899999999999999" customHeight="1">
      <c r="A1" s="210" t="s">
        <v>154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2"/>
    </row>
    <row r="2" spans="1:21" ht="19.899999999999999" customHeight="1">
      <c r="A2" s="213" t="s">
        <v>155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</row>
    <row r="3" spans="1:21" ht="19.899999999999999" customHeight="1">
      <c r="A3" s="204" t="s">
        <v>133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6"/>
    </row>
    <row r="4" spans="1:21" ht="20.100000000000001" customHeight="1">
      <c r="A4" s="230" t="s">
        <v>134</v>
      </c>
      <c r="B4" s="233" t="s">
        <v>7</v>
      </c>
      <c r="C4" s="234"/>
      <c r="D4" s="234"/>
      <c r="E4" s="235"/>
      <c r="F4" s="233" t="s">
        <v>8</v>
      </c>
      <c r="G4" s="234"/>
      <c r="H4" s="234"/>
      <c r="I4" s="235"/>
      <c r="J4" s="233" t="s">
        <v>9</v>
      </c>
      <c r="K4" s="234"/>
      <c r="L4" s="234"/>
      <c r="M4" s="235"/>
      <c r="N4" s="233" t="s">
        <v>10</v>
      </c>
      <c r="O4" s="234"/>
      <c r="P4" s="234"/>
      <c r="Q4" s="235"/>
      <c r="R4" s="233" t="s">
        <v>124</v>
      </c>
      <c r="S4" s="234"/>
      <c r="T4" s="234"/>
      <c r="U4" s="235"/>
    </row>
    <row r="5" spans="1:21" ht="20.100000000000001" customHeight="1">
      <c r="A5" s="231"/>
      <c r="B5" s="104" t="s">
        <v>139</v>
      </c>
      <c r="C5" s="236" t="s">
        <v>140</v>
      </c>
      <c r="D5" s="237"/>
      <c r="E5" s="104" t="s">
        <v>141</v>
      </c>
      <c r="F5" s="104" t="s">
        <v>139</v>
      </c>
      <c r="G5" s="236" t="s">
        <v>140</v>
      </c>
      <c r="H5" s="237"/>
      <c r="I5" s="104" t="s">
        <v>141</v>
      </c>
      <c r="J5" s="104" t="s">
        <v>139</v>
      </c>
      <c r="K5" s="236" t="s">
        <v>140</v>
      </c>
      <c r="L5" s="237"/>
      <c r="M5" s="104" t="s">
        <v>141</v>
      </c>
      <c r="N5" s="104" t="s">
        <v>139</v>
      </c>
      <c r="O5" s="236" t="s">
        <v>140</v>
      </c>
      <c r="P5" s="237"/>
      <c r="Q5" s="104" t="s">
        <v>141</v>
      </c>
      <c r="R5" s="104" t="s">
        <v>139</v>
      </c>
      <c r="S5" s="236" t="s">
        <v>140</v>
      </c>
      <c r="T5" s="237"/>
      <c r="U5" s="104" t="s">
        <v>141</v>
      </c>
    </row>
    <row r="6" spans="1:21" ht="20.100000000000001" customHeight="1">
      <c r="A6" s="232"/>
      <c r="B6" s="105"/>
      <c r="C6" s="106" t="s">
        <v>142</v>
      </c>
      <c r="D6" s="106" t="s">
        <v>143</v>
      </c>
      <c r="E6" s="105"/>
      <c r="F6" s="105"/>
      <c r="G6" s="106" t="s">
        <v>142</v>
      </c>
      <c r="H6" s="106" t="s">
        <v>143</v>
      </c>
      <c r="I6" s="105"/>
      <c r="J6" s="105"/>
      <c r="K6" s="106" t="s">
        <v>142</v>
      </c>
      <c r="L6" s="106" t="s">
        <v>143</v>
      </c>
      <c r="M6" s="105"/>
      <c r="N6" s="105"/>
      <c r="O6" s="106" t="s">
        <v>142</v>
      </c>
      <c r="P6" s="106" t="s">
        <v>143</v>
      </c>
      <c r="Q6" s="105"/>
      <c r="R6" s="105"/>
      <c r="S6" s="106" t="s">
        <v>142</v>
      </c>
      <c r="T6" s="106" t="s">
        <v>143</v>
      </c>
      <c r="U6" s="105"/>
    </row>
    <row r="7" spans="1:21" ht="16.5" customHeight="1">
      <c r="A7" s="107" t="s">
        <v>144</v>
      </c>
      <c r="B7" s="112">
        <v>48</v>
      </c>
      <c r="C7" s="113">
        <v>13</v>
      </c>
      <c r="D7" s="110">
        <v>20</v>
      </c>
      <c r="E7" s="119">
        <f>11.5+19.1</f>
        <v>30.6</v>
      </c>
      <c r="F7" s="116">
        <v>75</v>
      </c>
      <c r="G7" s="117">
        <v>15</v>
      </c>
      <c r="H7" s="118">
        <v>40</v>
      </c>
      <c r="I7" s="111">
        <f>14.7+38</f>
        <v>52.7</v>
      </c>
      <c r="J7" s="112">
        <v>256</v>
      </c>
      <c r="K7" s="113">
        <v>57</v>
      </c>
      <c r="L7" s="110">
        <v>104</v>
      </c>
      <c r="M7" s="111">
        <f>53.2+99.6</f>
        <v>152.80000000000001</v>
      </c>
      <c r="N7" s="112">
        <v>111</v>
      </c>
      <c r="O7" s="113">
        <v>53</v>
      </c>
      <c r="P7" s="110">
        <v>85</v>
      </c>
      <c r="Q7" s="111">
        <f>48.5+75.9</f>
        <v>124.4</v>
      </c>
      <c r="R7" s="112">
        <v>490</v>
      </c>
      <c r="S7" s="113">
        <v>138</v>
      </c>
      <c r="T7" s="110">
        <v>249</v>
      </c>
      <c r="U7" s="114">
        <f>127.9+232.6</f>
        <v>360.5</v>
      </c>
    </row>
    <row r="8" spans="1:21" ht="16.5" customHeight="1">
      <c r="A8" s="115" t="s">
        <v>145</v>
      </c>
      <c r="B8" s="116">
        <v>33</v>
      </c>
      <c r="C8" s="117">
        <v>7</v>
      </c>
      <c r="D8" s="118">
        <v>15</v>
      </c>
      <c r="E8" s="119">
        <f>6+13.8</f>
        <v>19.8</v>
      </c>
      <c r="F8" s="116">
        <v>37</v>
      </c>
      <c r="G8" s="117">
        <v>7</v>
      </c>
      <c r="H8" s="118">
        <v>21</v>
      </c>
      <c r="I8" s="119">
        <f>6+19.6</f>
        <v>25.6</v>
      </c>
      <c r="J8" s="116">
        <v>102</v>
      </c>
      <c r="K8" s="117">
        <v>22</v>
      </c>
      <c r="L8" s="118">
        <v>50</v>
      </c>
      <c r="M8" s="119">
        <f>21.5+46.2</f>
        <v>67.7</v>
      </c>
      <c r="N8" s="116">
        <v>45</v>
      </c>
      <c r="O8" s="117">
        <v>15</v>
      </c>
      <c r="P8" s="118">
        <v>46</v>
      </c>
      <c r="Q8" s="119">
        <f>14.8+43.1</f>
        <v>57.900000000000006</v>
      </c>
      <c r="R8" s="116">
        <v>217</v>
      </c>
      <c r="S8" s="117">
        <v>51</v>
      </c>
      <c r="T8" s="118">
        <v>132</v>
      </c>
      <c r="U8" s="120">
        <f>48.3+122.7</f>
        <v>171</v>
      </c>
    </row>
    <row r="9" spans="1:21" ht="16.5" customHeight="1">
      <c r="A9" s="115" t="s">
        <v>146</v>
      </c>
      <c r="B9" s="116">
        <v>35</v>
      </c>
      <c r="C9" s="117">
        <v>7</v>
      </c>
      <c r="D9" s="118">
        <v>18</v>
      </c>
      <c r="E9" s="119">
        <f>7+16.6</f>
        <v>23.6</v>
      </c>
      <c r="F9" s="116">
        <v>40</v>
      </c>
      <c r="G9" s="117">
        <v>7</v>
      </c>
      <c r="H9" s="118">
        <v>11</v>
      </c>
      <c r="I9" s="119">
        <f>7+10.3</f>
        <v>17.3</v>
      </c>
      <c r="J9" s="116">
        <v>117</v>
      </c>
      <c r="K9" s="117">
        <v>20</v>
      </c>
      <c r="L9" s="118">
        <v>65</v>
      </c>
      <c r="M9" s="119">
        <f>20+58.1</f>
        <v>78.099999999999994</v>
      </c>
      <c r="N9" s="116">
        <v>34</v>
      </c>
      <c r="O9" s="117">
        <v>18</v>
      </c>
      <c r="P9" s="118">
        <v>29</v>
      </c>
      <c r="Q9" s="119">
        <f>16.8+27.6</f>
        <v>44.400000000000006</v>
      </c>
      <c r="R9" s="116">
        <v>226</v>
      </c>
      <c r="S9" s="117">
        <v>52</v>
      </c>
      <c r="T9" s="118">
        <v>123</v>
      </c>
      <c r="U9" s="120">
        <f>50.8+112.6</f>
        <v>163.39999999999998</v>
      </c>
    </row>
    <row r="10" spans="1:21" ht="16.5" customHeight="1">
      <c r="A10" s="115" t="s">
        <v>147</v>
      </c>
      <c r="B10" s="116">
        <v>8</v>
      </c>
      <c r="C10" s="117">
        <v>5</v>
      </c>
      <c r="D10" s="118">
        <v>3</v>
      </c>
      <c r="E10" s="119">
        <f>7</f>
        <v>7</v>
      </c>
      <c r="F10" s="116">
        <v>23</v>
      </c>
      <c r="G10" s="117">
        <v>6</v>
      </c>
      <c r="H10" s="118">
        <v>13</v>
      </c>
      <c r="I10" s="119">
        <f>5.8+12.5</f>
        <v>18.3</v>
      </c>
      <c r="J10" s="116">
        <v>78</v>
      </c>
      <c r="K10" s="117">
        <v>12</v>
      </c>
      <c r="L10" s="118">
        <v>23</v>
      </c>
      <c r="M10" s="119">
        <f>10.8+21</f>
        <v>31.8</v>
      </c>
      <c r="N10" s="116">
        <v>38</v>
      </c>
      <c r="O10" s="117">
        <v>9</v>
      </c>
      <c r="P10" s="118">
        <v>9</v>
      </c>
      <c r="Q10" s="119">
        <f>8.5+7.8</f>
        <v>16.3</v>
      </c>
      <c r="R10" s="116">
        <v>147</v>
      </c>
      <c r="S10" s="117">
        <v>32</v>
      </c>
      <c r="T10" s="118">
        <v>48</v>
      </c>
      <c r="U10" s="120">
        <f>30.1+43.3</f>
        <v>73.400000000000006</v>
      </c>
    </row>
    <row r="11" spans="1:21" ht="16.5" customHeight="1">
      <c r="A11" s="115" t="s">
        <v>6</v>
      </c>
      <c r="B11" s="116">
        <v>20</v>
      </c>
      <c r="C11" s="117">
        <v>6</v>
      </c>
      <c r="D11" s="118">
        <v>9</v>
      </c>
      <c r="E11" s="119">
        <f>5.5+8.4</f>
        <v>13.9</v>
      </c>
      <c r="F11" s="116">
        <v>33</v>
      </c>
      <c r="G11" s="117">
        <v>8</v>
      </c>
      <c r="H11" s="118">
        <v>19</v>
      </c>
      <c r="I11" s="119">
        <f>7.8+17.3</f>
        <v>25.1</v>
      </c>
      <c r="J11" s="116">
        <v>51</v>
      </c>
      <c r="K11" s="117">
        <v>11</v>
      </c>
      <c r="L11" s="118">
        <v>22</v>
      </c>
      <c r="M11" s="119">
        <f>10+21.1</f>
        <v>31.1</v>
      </c>
      <c r="N11" s="116">
        <v>3</v>
      </c>
      <c r="O11" s="117">
        <v>8</v>
      </c>
      <c r="P11" s="118">
        <v>10</v>
      </c>
      <c r="Q11" s="119">
        <f>17</f>
        <v>17</v>
      </c>
      <c r="R11" s="116">
        <v>107</v>
      </c>
      <c r="S11" s="117">
        <v>33</v>
      </c>
      <c r="T11" s="118">
        <v>60</v>
      </c>
      <c r="U11" s="120">
        <f>30.3+56.8</f>
        <v>87.1</v>
      </c>
    </row>
    <row r="12" spans="1:21" ht="16.5" customHeight="1">
      <c r="A12" s="121" t="s">
        <v>148</v>
      </c>
      <c r="B12" s="122">
        <v>42</v>
      </c>
      <c r="C12" s="123">
        <v>8</v>
      </c>
      <c r="D12" s="124">
        <v>28</v>
      </c>
      <c r="E12" s="125">
        <f>6.8+24.8</f>
        <v>31.6</v>
      </c>
      <c r="F12" s="122">
        <v>45</v>
      </c>
      <c r="G12" s="123">
        <v>14</v>
      </c>
      <c r="H12" s="124">
        <v>29</v>
      </c>
      <c r="I12" s="125">
        <f>13.5+28.1</f>
        <v>41.6</v>
      </c>
      <c r="J12" s="122">
        <v>97</v>
      </c>
      <c r="K12" s="123">
        <v>21</v>
      </c>
      <c r="L12" s="124">
        <v>49</v>
      </c>
      <c r="M12" s="125">
        <f>20+45.2</f>
        <v>65.2</v>
      </c>
      <c r="N12" s="116">
        <v>17</v>
      </c>
      <c r="O12" s="117">
        <v>16</v>
      </c>
      <c r="P12" s="118">
        <v>16</v>
      </c>
      <c r="Q12" s="119">
        <f>16+13.9</f>
        <v>29.9</v>
      </c>
      <c r="R12" s="122">
        <v>201</v>
      </c>
      <c r="S12" s="123">
        <v>59</v>
      </c>
      <c r="T12" s="124">
        <v>122</v>
      </c>
      <c r="U12" s="126">
        <f>56.3+112</f>
        <v>168.3</v>
      </c>
    </row>
    <row r="13" spans="1:21" ht="16.5" customHeight="1">
      <c r="A13" s="127" t="s">
        <v>70</v>
      </c>
      <c r="B13" s="128">
        <v>186</v>
      </c>
      <c r="C13" s="129">
        <v>46</v>
      </c>
      <c r="D13" s="130">
        <v>93</v>
      </c>
      <c r="E13" s="129">
        <f>41.8+84.7</f>
        <v>126.5</v>
      </c>
      <c r="F13" s="128">
        <v>253</v>
      </c>
      <c r="G13" s="130">
        <v>57</v>
      </c>
      <c r="H13" s="131">
        <v>133</v>
      </c>
      <c r="I13" s="129">
        <f>54.8+125.8</f>
        <v>180.6</v>
      </c>
      <c r="J13" s="128">
        <v>701</v>
      </c>
      <c r="K13" s="130">
        <v>143</v>
      </c>
      <c r="L13" s="131">
        <v>313</v>
      </c>
      <c r="M13" s="129">
        <f>135.5+291.2</f>
        <v>426.7</v>
      </c>
      <c r="N13" s="128">
        <v>248</v>
      </c>
      <c r="O13" s="130">
        <v>119</v>
      </c>
      <c r="P13" s="131">
        <v>195</v>
      </c>
      <c r="Q13" s="129">
        <f>111.6+178.3</f>
        <v>289.89999999999998</v>
      </c>
      <c r="R13" s="128">
        <v>1388</v>
      </c>
      <c r="S13" s="130">
        <v>365</v>
      </c>
      <c r="T13" s="131">
        <v>734</v>
      </c>
      <c r="U13" s="132">
        <f>343.7+680</f>
        <v>1023.7</v>
      </c>
    </row>
    <row r="14" spans="1:21" ht="16.5" customHeight="1">
      <c r="A14" s="133" t="s">
        <v>77</v>
      </c>
      <c r="B14" s="134">
        <v>861</v>
      </c>
      <c r="C14" s="135">
        <v>205</v>
      </c>
      <c r="D14" s="135">
        <v>544</v>
      </c>
      <c r="E14" s="136">
        <f>188.4+504.9</f>
        <v>693.3</v>
      </c>
      <c r="F14" s="134">
        <v>1699</v>
      </c>
      <c r="G14" s="135">
        <v>479</v>
      </c>
      <c r="H14" s="135">
        <v>1020</v>
      </c>
      <c r="I14" s="136">
        <f>454.4+949.8</f>
        <v>1404.1999999999998</v>
      </c>
      <c r="J14" s="134">
        <v>3371</v>
      </c>
      <c r="K14" s="135">
        <v>752</v>
      </c>
      <c r="L14" s="135">
        <v>2351</v>
      </c>
      <c r="M14" s="136">
        <f>719.9+2098.4</f>
        <v>2818.3</v>
      </c>
      <c r="N14" s="134">
        <v>1118</v>
      </c>
      <c r="O14" s="135">
        <v>441</v>
      </c>
      <c r="P14" s="135">
        <v>983</v>
      </c>
      <c r="Q14" s="136">
        <f>414.5+823.3</f>
        <v>1237.8</v>
      </c>
      <c r="R14" s="134">
        <v>7049</v>
      </c>
      <c r="S14" s="135">
        <v>1877</v>
      </c>
      <c r="T14" s="135">
        <v>4898</v>
      </c>
      <c r="U14" s="137">
        <f>1777.2+4381.4</f>
        <v>6158.5999999999995</v>
      </c>
    </row>
    <row r="15" spans="1:21" ht="16.899999999999999" customHeight="1">
      <c r="A15" s="198" t="s">
        <v>149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</row>
    <row r="16" spans="1:21" ht="16.899999999999999" customHeight="1">
      <c r="A16" s="201" t="s">
        <v>150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</row>
    <row r="17" spans="1:21" ht="16.899999999999999" customHeight="1">
      <c r="A17" s="188" t="s">
        <v>80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90"/>
    </row>
    <row r="18" spans="1:21" ht="12.75" customHeight="1">
      <c r="A18" s="65"/>
      <c r="B18" s="65"/>
      <c r="C18" s="65"/>
      <c r="D18" s="65"/>
      <c r="E18" s="65"/>
      <c r="F18" s="138"/>
      <c r="G18" s="138"/>
      <c r="H18" s="138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2.75" customHeight="1">
      <c r="A19" s="191" t="s">
        <v>156</v>
      </c>
      <c r="B19" s="191"/>
      <c r="C19" s="191"/>
      <c r="D19" s="191"/>
      <c r="E19" s="191"/>
      <c r="F19" s="191"/>
      <c r="G19" s="191"/>
      <c r="H19" s="138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2.75" customHeight="1">
      <c r="A20" s="191" t="s">
        <v>151</v>
      </c>
      <c r="B20" s="191"/>
      <c r="C20" s="191"/>
      <c r="D20" s="191"/>
      <c r="E20" s="191"/>
      <c r="F20" s="191"/>
      <c r="G20" s="191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140"/>
      <c r="U20" s="140"/>
    </row>
    <row r="21" spans="1:21" ht="12.75" customHeight="1">
      <c r="A21" s="191" t="s">
        <v>152</v>
      </c>
      <c r="B21" s="191"/>
      <c r="C21" s="191"/>
      <c r="D21" s="191"/>
      <c r="E21" s="191"/>
      <c r="F21" s="191"/>
      <c r="G21" s="191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40"/>
      <c r="U21" s="140"/>
    </row>
    <row r="22" spans="1:21" ht="12.75" customHeight="1">
      <c r="A22" s="191" t="s">
        <v>153</v>
      </c>
      <c r="B22" s="191"/>
      <c r="C22" s="191"/>
      <c r="D22" s="191"/>
      <c r="E22" s="191"/>
      <c r="F22" s="191"/>
      <c r="G22" s="191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140"/>
      <c r="U22" s="140"/>
    </row>
    <row r="23" spans="1:21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12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ht="12.75" customHeight="1">
      <c r="A25" s="37" t="s">
        <v>82</v>
      </c>
      <c r="B25" s="65"/>
      <c r="C25" s="65"/>
      <c r="D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</sheetData>
  <mergeCells count="21">
    <mergeCell ref="A19:G19"/>
    <mergeCell ref="A20:G20"/>
    <mergeCell ref="A21:G21"/>
    <mergeCell ref="A22:G22"/>
    <mergeCell ref="A4:A6"/>
    <mergeCell ref="B4:E4"/>
    <mergeCell ref="F4:I4"/>
    <mergeCell ref="C5:D5"/>
    <mergeCell ref="G5:H5"/>
    <mergeCell ref="A17:U17"/>
    <mergeCell ref="A1:U1"/>
    <mergeCell ref="A2:U2"/>
    <mergeCell ref="A3:U3"/>
    <mergeCell ref="A15:U15"/>
    <mergeCell ref="A16:U16"/>
    <mergeCell ref="J4:M4"/>
    <mergeCell ref="N4:Q4"/>
    <mergeCell ref="R4:U4"/>
    <mergeCell ref="K5:L5"/>
    <mergeCell ref="O5:P5"/>
    <mergeCell ref="S5:T5"/>
  </mergeCells>
  <hyperlinks>
    <hyperlink ref="A25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5703125" style="1" customWidth="1"/>
    <col min="12" max="16384" width="8" style="1"/>
  </cols>
  <sheetData>
    <row r="1" spans="1:11" ht="19.899999999999999" customHeight="1">
      <c r="A1" s="192" t="s">
        <v>55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35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8.75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14062</v>
      </c>
      <c r="C5" s="19">
        <v>13936</v>
      </c>
      <c r="D5" s="19">
        <v>14152</v>
      </c>
      <c r="E5" s="19">
        <v>14075</v>
      </c>
      <c r="F5" s="19">
        <v>13133</v>
      </c>
      <c r="G5" s="19">
        <v>13989</v>
      </c>
      <c r="H5" s="19">
        <v>15107</v>
      </c>
      <c r="I5" s="19">
        <v>14819</v>
      </c>
      <c r="J5" s="19">
        <v>13409</v>
      </c>
      <c r="K5" s="19">
        <v>14390</v>
      </c>
    </row>
    <row r="6" spans="1:11" ht="15" customHeight="1">
      <c r="A6" s="20" t="s">
        <v>56</v>
      </c>
      <c r="B6" s="19">
        <v>2946</v>
      </c>
      <c r="C6" s="19">
        <v>2513</v>
      </c>
      <c r="D6" s="19">
        <v>2371</v>
      </c>
      <c r="E6" s="19">
        <v>2518</v>
      </c>
      <c r="F6" s="19">
        <v>2541</v>
      </c>
      <c r="G6" s="19">
        <v>2737</v>
      </c>
      <c r="H6" s="19">
        <v>2918</v>
      </c>
      <c r="I6" s="19">
        <v>2902</v>
      </c>
      <c r="J6" s="19">
        <v>3287</v>
      </c>
      <c r="K6" s="19">
        <v>3054</v>
      </c>
    </row>
    <row r="7" spans="1:11" ht="15" customHeight="1">
      <c r="A7" s="20" t="s">
        <v>57</v>
      </c>
      <c r="B7" s="19">
        <v>2386</v>
      </c>
      <c r="C7" s="19">
        <v>2241</v>
      </c>
      <c r="D7" s="19">
        <v>2214</v>
      </c>
      <c r="E7" s="19">
        <v>2013</v>
      </c>
      <c r="F7" s="19">
        <v>2136</v>
      </c>
      <c r="G7" s="19">
        <v>2237</v>
      </c>
      <c r="H7" s="19">
        <v>2579</v>
      </c>
      <c r="I7" s="19">
        <v>2135</v>
      </c>
      <c r="J7" s="19">
        <v>1850</v>
      </c>
      <c r="K7" s="19">
        <v>1940</v>
      </c>
    </row>
    <row r="8" spans="1:11" ht="15" customHeight="1">
      <c r="A8" s="20" t="s">
        <v>58</v>
      </c>
      <c r="B8" s="19">
        <v>50718</v>
      </c>
      <c r="C8" s="19">
        <v>43927</v>
      </c>
      <c r="D8" s="19">
        <v>40394</v>
      </c>
      <c r="E8" s="19">
        <v>43541</v>
      </c>
      <c r="F8" s="19">
        <v>47607</v>
      </c>
      <c r="G8" s="19">
        <v>53781</v>
      </c>
      <c r="H8" s="19">
        <v>52231</v>
      </c>
      <c r="I8" s="19">
        <v>45623</v>
      </c>
      <c r="J8" s="19">
        <v>47846</v>
      </c>
      <c r="K8" s="19">
        <v>53749</v>
      </c>
    </row>
    <row r="9" spans="1:11" ht="15" customHeight="1">
      <c r="A9" s="20" t="s">
        <v>1</v>
      </c>
      <c r="B9" s="19">
        <v>4714</v>
      </c>
      <c r="C9" s="19">
        <v>4524</v>
      </c>
      <c r="D9" s="19">
        <v>4258</v>
      </c>
      <c r="E9" s="19">
        <v>4295</v>
      </c>
      <c r="F9" s="19">
        <v>3929</v>
      </c>
      <c r="G9" s="19">
        <v>4124</v>
      </c>
      <c r="H9" s="19">
        <v>5295</v>
      </c>
      <c r="I9" s="19">
        <v>4976</v>
      </c>
      <c r="J9" s="19">
        <v>4299</v>
      </c>
      <c r="K9" s="19">
        <v>4071</v>
      </c>
    </row>
    <row r="10" spans="1:11" ht="15" customHeight="1">
      <c r="A10" s="20" t="s">
        <v>2</v>
      </c>
      <c r="B10" s="19">
        <v>3347</v>
      </c>
      <c r="C10" s="19">
        <v>3444</v>
      </c>
      <c r="D10" s="19">
        <v>3485</v>
      </c>
      <c r="E10" s="19">
        <v>3304</v>
      </c>
      <c r="F10" s="19">
        <v>3435</v>
      </c>
      <c r="G10" s="19">
        <v>3830</v>
      </c>
      <c r="H10" s="19">
        <v>3548</v>
      </c>
      <c r="I10" s="19">
        <v>3455</v>
      </c>
      <c r="J10" s="19">
        <v>3351</v>
      </c>
      <c r="K10" s="19">
        <v>3145</v>
      </c>
    </row>
    <row r="11" spans="1:11" ht="15" customHeight="1">
      <c r="A11" s="20" t="s">
        <v>59</v>
      </c>
      <c r="B11" s="19">
        <v>5108</v>
      </c>
      <c r="C11" s="19">
        <v>4993</v>
      </c>
      <c r="D11" s="19">
        <v>4865</v>
      </c>
      <c r="E11" s="19">
        <v>5363</v>
      </c>
      <c r="F11" s="19">
        <v>5221</v>
      </c>
      <c r="G11" s="19">
        <v>5254</v>
      </c>
      <c r="H11" s="19">
        <v>6094</v>
      </c>
      <c r="I11" s="19">
        <v>4804</v>
      </c>
      <c r="J11" s="19">
        <v>4547</v>
      </c>
      <c r="K11" s="19">
        <v>4532</v>
      </c>
    </row>
    <row r="12" spans="1:11" ht="15" customHeight="1">
      <c r="A12" s="20" t="s">
        <v>3</v>
      </c>
      <c r="B12" s="19">
        <v>1587</v>
      </c>
      <c r="C12" s="19">
        <v>1792</v>
      </c>
      <c r="D12" s="19">
        <v>1788</v>
      </c>
      <c r="E12" s="19">
        <v>1953</v>
      </c>
      <c r="F12" s="19">
        <v>1914</v>
      </c>
      <c r="G12" s="19">
        <v>1930</v>
      </c>
      <c r="H12" s="19">
        <v>2525</v>
      </c>
      <c r="I12" s="19">
        <v>2030</v>
      </c>
      <c r="J12" s="19">
        <v>1688</v>
      </c>
      <c r="K12" s="19">
        <v>1642</v>
      </c>
    </row>
    <row r="13" spans="1:11" ht="15" customHeight="1">
      <c r="A13" s="20" t="s">
        <v>60</v>
      </c>
      <c r="B13" s="19">
        <v>13654</v>
      </c>
      <c r="C13" s="19">
        <v>11776</v>
      </c>
      <c r="D13" s="19">
        <v>12215</v>
      </c>
      <c r="E13" s="19">
        <v>12025</v>
      </c>
      <c r="F13" s="19">
        <v>11800</v>
      </c>
      <c r="G13" s="19">
        <v>12813</v>
      </c>
      <c r="H13" s="19">
        <v>13530</v>
      </c>
      <c r="I13" s="19">
        <v>13925</v>
      </c>
      <c r="J13" s="19">
        <v>14190</v>
      </c>
      <c r="K13" s="19">
        <v>13952</v>
      </c>
    </row>
    <row r="14" spans="1:11" ht="15" customHeight="1">
      <c r="A14" s="20" t="s">
        <v>4</v>
      </c>
      <c r="B14" s="19">
        <v>4496</v>
      </c>
      <c r="C14" s="19">
        <v>4464</v>
      </c>
      <c r="D14" s="19">
        <v>4115</v>
      </c>
      <c r="E14" s="19">
        <v>3976</v>
      </c>
      <c r="F14" s="19">
        <v>4112</v>
      </c>
      <c r="G14" s="19">
        <v>4194</v>
      </c>
      <c r="H14" s="19">
        <v>4916</v>
      </c>
      <c r="I14" s="19">
        <v>4115</v>
      </c>
      <c r="J14" s="19">
        <v>3837</v>
      </c>
      <c r="K14" s="19">
        <v>4185</v>
      </c>
    </row>
    <row r="15" spans="1:11" ht="15" customHeight="1">
      <c r="A15" s="20" t="s">
        <v>5</v>
      </c>
      <c r="B15" s="19">
        <v>1845</v>
      </c>
      <c r="C15" s="19">
        <v>1813</v>
      </c>
      <c r="D15" s="19">
        <v>1816</v>
      </c>
      <c r="E15" s="19">
        <v>1767</v>
      </c>
      <c r="F15" s="19">
        <v>1785</v>
      </c>
      <c r="G15" s="19">
        <v>1801</v>
      </c>
      <c r="H15" s="19">
        <v>2212</v>
      </c>
      <c r="I15" s="19">
        <v>1810</v>
      </c>
      <c r="J15" s="19">
        <v>1877</v>
      </c>
      <c r="K15" s="19">
        <v>1882</v>
      </c>
    </row>
    <row r="16" spans="1:11" ht="15" customHeight="1">
      <c r="A16" s="20" t="s">
        <v>61</v>
      </c>
      <c r="B16" s="19">
        <v>9050</v>
      </c>
      <c r="C16" s="19">
        <v>9194</v>
      </c>
      <c r="D16" s="19">
        <v>10118</v>
      </c>
      <c r="E16" s="19">
        <v>9022</v>
      </c>
      <c r="F16" s="19">
        <v>8956</v>
      </c>
      <c r="G16" s="19">
        <v>9212</v>
      </c>
      <c r="H16" s="19">
        <v>12741</v>
      </c>
      <c r="I16" s="19">
        <v>9945</v>
      </c>
      <c r="J16" s="19">
        <v>9816</v>
      </c>
      <c r="K16" s="19">
        <v>9781</v>
      </c>
    </row>
    <row r="17" spans="1:11" ht="15" customHeight="1">
      <c r="A17" s="20" t="s">
        <v>62</v>
      </c>
      <c r="B17" s="19">
        <v>11003</v>
      </c>
      <c r="C17" s="19">
        <v>10289</v>
      </c>
      <c r="D17" s="19">
        <v>9118</v>
      </c>
      <c r="E17" s="19">
        <v>10033</v>
      </c>
      <c r="F17" s="19">
        <v>11160</v>
      </c>
      <c r="G17" s="19">
        <v>12835</v>
      </c>
      <c r="H17" s="19">
        <v>12591</v>
      </c>
      <c r="I17" s="19">
        <v>11872</v>
      </c>
      <c r="J17" s="19">
        <v>12563</v>
      </c>
      <c r="K17" s="19">
        <v>15637</v>
      </c>
    </row>
    <row r="18" spans="1:11" ht="15" customHeight="1">
      <c r="A18" s="20" t="s">
        <v>63</v>
      </c>
      <c r="B18" s="19">
        <v>3797</v>
      </c>
      <c r="C18" s="19">
        <v>3573</v>
      </c>
      <c r="D18" s="19">
        <v>3429</v>
      </c>
      <c r="E18" s="19">
        <v>3560</v>
      </c>
      <c r="F18" s="19">
        <v>3693</v>
      </c>
      <c r="G18" s="19">
        <v>3947</v>
      </c>
      <c r="H18" s="19">
        <v>4006</v>
      </c>
      <c r="I18" s="19">
        <v>3857</v>
      </c>
      <c r="J18" s="19">
        <v>4642</v>
      </c>
      <c r="K18" s="19">
        <v>4812</v>
      </c>
    </row>
    <row r="19" spans="1:11" ht="15" customHeight="1">
      <c r="A19" s="20" t="s">
        <v>64</v>
      </c>
      <c r="B19" s="19">
        <v>13310</v>
      </c>
      <c r="C19" s="19">
        <v>12642</v>
      </c>
      <c r="D19" s="19">
        <v>12265</v>
      </c>
      <c r="E19" s="19">
        <v>12572</v>
      </c>
      <c r="F19" s="19">
        <v>13503</v>
      </c>
      <c r="G19" s="19">
        <v>13625</v>
      </c>
      <c r="H19" s="19">
        <v>15016</v>
      </c>
      <c r="I19" s="19">
        <v>13456</v>
      </c>
      <c r="J19" s="19">
        <v>14476</v>
      </c>
      <c r="K19" s="19">
        <v>13956</v>
      </c>
    </row>
    <row r="20" spans="1:11" ht="15" customHeight="1">
      <c r="A20" s="20" t="s">
        <v>65</v>
      </c>
      <c r="B20" s="19">
        <v>8026</v>
      </c>
      <c r="C20" s="19">
        <v>6907</v>
      </c>
      <c r="D20" s="19">
        <v>6904</v>
      </c>
      <c r="E20" s="19">
        <v>6910</v>
      </c>
      <c r="F20" s="19">
        <v>6783</v>
      </c>
      <c r="G20" s="19">
        <v>7258</v>
      </c>
      <c r="H20" s="19">
        <v>7211</v>
      </c>
      <c r="I20" s="19">
        <v>7131</v>
      </c>
      <c r="J20" s="19">
        <v>7052</v>
      </c>
      <c r="K20" s="19">
        <v>6948</v>
      </c>
    </row>
    <row r="21" spans="1:11" ht="15" customHeight="1">
      <c r="A21" s="20" t="s">
        <v>66</v>
      </c>
      <c r="B21" s="19">
        <v>2253</v>
      </c>
      <c r="C21" s="19">
        <v>1982</v>
      </c>
      <c r="D21" s="19">
        <v>1792</v>
      </c>
      <c r="E21" s="19">
        <v>1685</v>
      </c>
      <c r="F21" s="19">
        <v>1817</v>
      </c>
      <c r="G21" s="19">
        <v>1930</v>
      </c>
      <c r="H21" s="19">
        <v>2029</v>
      </c>
      <c r="I21" s="19">
        <v>2095</v>
      </c>
      <c r="J21" s="19">
        <v>2063</v>
      </c>
      <c r="K21" s="19">
        <v>1943</v>
      </c>
    </row>
    <row r="22" spans="1:11" ht="15" customHeight="1">
      <c r="A22" s="20" t="s">
        <v>67</v>
      </c>
      <c r="B22" s="19">
        <v>4728</v>
      </c>
      <c r="C22" s="19">
        <v>4261</v>
      </c>
      <c r="D22" s="19">
        <v>4527</v>
      </c>
      <c r="E22" s="19">
        <v>4760</v>
      </c>
      <c r="F22" s="19">
        <v>4504</v>
      </c>
      <c r="G22" s="19">
        <v>4586</v>
      </c>
      <c r="H22" s="19">
        <v>5085</v>
      </c>
      <c r="I22" s="19">
        <v>4401</v>
      </c>
      <c r="J22" s="19">
        <v>4343</v>
      </c>
      <c r="K22" s="19">
        <v>4116</v>
      </c>
    </row>
    <row r="23" spans="1:11" ht="15" customHeight="1">
      <c r="A23" s="20" t="s">
        <v>68</v>
      </c>
      <c r="B23" s="19">
        <v>2945</v>
      </c>
      <c r="C23" s="19">
        <v>2667</v>
      </c>
      <c r="D23" s="19">
        <v>2637</v>
      </c>
      <c r="E23" s="19">
        <v>2613</v>
      </c>
      <c r="F23" s="19">
        <v>2512</v>
      </c>
      <c r="G23" s="19">
        <v>2839</v>
      </c>
      <c r="H23" s="19">
        <v>3228</v>
      </c>
      <c r="I23" s="19">
        <v>2837</v>
      </c>
      <c r="J23" s="19">
        <v>2394</v>
      </c>
      <c r="K23" s="19">
        <v>2336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1</v>
      </c>
      <c r="F24" s="22"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159975</v>
      </c>
      <c r="C25" s="24">
        <v>146938</v>
      </c>
      <c r="D25" s="24">
        <v>142463</v>
      </c>
      <c r="E25" s="24">
        <v>145986</v>
      </c>
      <c r="F25" s="24">
        <v>150542</v>
      </c>
      <c r="G25" s="24">
        <v>162922</v>
      </c>
      <c r="H25" s="24">
        <v>172862</v>
      </c>
      <c r="I25" s="24">
        <v>156188</v>
      </c>
      <c r="J25" s="24">
        <v>157530</v>
      </c>
      <c r="K25" s="24">
        <v>166071</v>
      </c>
    </row>
    <row r="26" spans="1:11" ht="15" customHeight="1">
      <c r="A26" s="25" t="s">
        <v>71</v>
      </c>
      <c r="B26" s="19">
        <v>41444</v>
      </c>
      <c r="C26" s="19">
        <v>40882</v>
      </c>
      <c r="D26" s="19">
        <v>38682</v>
      </c>
      <c r="E26" s="19">
        <v>38257</v>
      </c>
      <c r="F26" s="19">
        <v>39783</v>
      </c>
      <c r="G26" s="19">
        <v>42122</v>
      </c>
      <c r="H26" s="19">
        <v>47069</v>
      </c>
      <c r="I26" s="19">
        <v>43629</v>
      </c>
      <c r="J26" s="19">
        <v>42221</v>
      </c>
      <c r="K26" s="19">
        <v>39854</v>
      </c>
    </row>
    <row r="27" spans="1:11" ht="15" customHeight="1">
      <c r="A27" s="25" t="s">
        <v>72</v>
      </c>
      <c r="B27" s="19">
        <v>34559</v>
      </c>
      <c r="C27" s="19">
        <v>31688</v>
      </c>
      <c r="D27" s="19">
        <v>30984</v>
      </c>
      <c r="E27" s="19">
        <v>30634</v>
      </c>
      <c r="F27" s="19">
        <v>31258</v>
      </c>
      <c r="G27" s="19">
        <v>31483</v>
      </c>
      <c r="H27" s="19">
        <v>32891</v>
      </c>
      <c r="I27" s="19">
        <v>30610</v>
      </c>
      <c r="J27" s="19">
        <v>31686</v>
      </c>
      <c r="K27" s="19">
        <v>31219</v>
      </c>
    </row>
    <row r="28" spans="1:11" ht="15" customHeight="1">
      <c r="A28" s="26" t="s">
        <v>73</v>
      </c>
      <c r="B28" s="27">
        <v>76003</v>
      </c>
      <c r="C28" s="27">
        <v>72570</v>
      </c>
      <c r="D28" s="27">
        <v>69666</v>
      </c>
      <c r="E28" s="27">
        <v>68891</v>
      </c>
      <c r="F28" s="27">
        <v>71041</v>
      </c>
      <c r="G28" s="27">
        <v>73605</v>
      </c>
      <c r="H28" s="27">
        <v>79960</v>
      </c>
      <c r="I28" s="27">
        <v>74239</v>
      </c>
      <c r="J28" s="27">
        <v>73907</v>
      </c>
      <c r="K28" s="27">
        <v>71073</v>
      </c>
    </row>
    <row r="29" spans="1:11" ht="15" customHeight="1">
      <c r="A29" s="28" t="s">
        <v>74</v>
      </c>
      <c r="B29" s="27">
        <v>28610</v>
      </c>
      <c r="C29" s="27">
        <v>27152</v>
      </c>
      <c r="D29" s="27">
        <v>27133</v>
      </c>
      <c r="E29" s="27">
        <v>26351</v>
      </c>
      <c r="F29" s="27">
        <v>26086</v>
      </c>
      <c r="G29" s="27">
        <v>26304</v>
      </c>
      <c r="H29" s="27">
        <v>30529</v>
      </c>
      <c r="I29" s="27">
        <v>26003</v>
      </c>
      <c r="J29" s="27">
        <v>25870</v>
      </c>
      <c r="K29" s="27">
        <v>26008</v>
      </c>
    </row>
    <row r="30" spans="1:11" ht="15" customHeight="1">
      <c r="A30" s="29" t="s">
        <v>75</v>
      </c>
      <c r="B30" s="30">
        <v>475784</v>
      </c>
      <c r="C30" s="30">
        <v>448725</v>
      </c>
      <c r="D30" s="30">
        <v>438844</v>
      </c>
      <c r="E30" s="30">
        <v>431595</v>
      </c>
      <c r="F30" s="30">
        <v>435837</v>
      </c>
      <c r="G30" s="30">
        <v>447719</v>
      </c>
      <c r="H30" s="30">
        <v>503025</v>
      </c>
      <c r="I30" s="30">
        <v>447157</v>
      </c>
      <c r="J30" s="30">
        <v>446901</v>
      </c>
      <c r="K30" s="30">
        <v>441843</v>
      </c>
    </row>
    <row r="31" spans="1:11" ht="15" customHeight="1">
      <c r="A31" s="31" t="s">
        <v>76</v>
      </c>
      <c r="B31" s="30">
        <v>341749</v>
      </c>
      <c r="C31" s="30">
        <v>326132</v>
      </c>
      <c r="D31" s="30">
        <v>312530</v>
      </c>
      <c r="E31" s="30">
        <v>306477</v>
      </c>
      <c r="F31" s="30">
        <v>307816</v>
      </c>
      <c r="G31" s="30">
        <v>311899</v>
      </c>
      <c r="H31" s="30">
        <v>321587</v>
      </c>
      <c r="I31" s="30">
        <v>286774</v>
      </c>
      <c r="J31" s="30">
        <v>295447</v>
      </c>
      <c r="K31" s="30">
        <v>294110</v>
      </c>
    </row>
    <row r="32" spans="1:11" ht="15" customHeight="1">
      <c r="A32" s="21" t="s">
        <v>69</v>
      </c>
      <c r="B32" s="22">
        <v>0</v>
      </c>
      <c r="C32" s="22">
        <v>37</v>
      </c>
      <c r="D32" s="22">
        <v>40</v>
      </c>
      <c r="E32" s="22">
        <v>28</v>
      </c>
      <c r="F32" s="22">
        <v>78</v>
      </c>
      <c r="G32" s="22">
        <v>36</v>
      </c>
      <c r="H32" s="22">
        <v>66</v>
      </c>
      <c r="I32" s="22">
        <v>44</v>
      </c>
      <c r="J32" s="22">
        <v>51</v>
      </c>
      <c r="K32" s="22">
        <v>35</v>
      </c>
    </row>
    <row r="33" spans="1:11" ht="15" customHeight="1">
      <c r="A33" s="32" t="s">
        <v>77</v>
      </c>
      <c r="B33" s="33">
        <v>977508</v>
      </c>
      <c r="C33" s="33">
        <v>921832</v>
      </c>
      <c r="D33" s="33">
        <v>893877</v>
      </c>
      <c r="E33" s="33">
        <v>884086</v>
      </c>
      <c r="F33" s="33">
        <v>894273</v>
      </c>
      <c r="G33" s="33">
        <v>922576</v>
      </c>
      <c r="H33" s="33">
        <v>997540</v>
      </c>
      <c r="I33" s="33">
        <v>890163</v>
      </c>
      <c r="J33" s="33">
        <v>899929</v>
      </c>
      <c r="K33" s="33">
        <v>902059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:K3"/>
    <mergeCell ref="A36:K36"/>
    <mergeCell ref="A38:C38"/>
    <mergeCell ref="A1:K1"/>
    <mergeCell ref="A2:K2"/>
    <mergeCell ref="A34:K34"/>
    <mergeCell ref="A35:K35"/>
  </mergeCells>
  <phoneticPr fontId="23" type="noConversion"/>
  <hyperlinks>
    <hyperlink ref="A41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5703125" style="1" customWidth="1"/>
    <col min="2" max="11" width="14.42578125" style="1" customWidth="1"/>
    <col min="12" max="16384" width="8" style="1"/>
  </cols>
  <sheetData>
    <row r="1" spans="1:12" ht="19.899999999999999" customHeight="1">
      <c r="A1" s="192" t="s">
        <v>83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2" ht="19.899999999999999" customHeight="1">
      <c r="A2" s="195" t="s">
        <v>37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2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2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2" ht="15" customHeight="1">
      <c r="A5" s="18" t="s">
        <v>0</v>
      </c>
      <c r="B5" s="19">
        <v>6879</v>
      </c>
      <c r="C5" s="19">
        <v>6826</v>
      </c>
      <c r="D5" s="19">
        <v>6262</v>
      </c>
      <c r="E5" s="19">
        <v>5948</v>
      </c>
      <c r="F5" s="19">
        <v>5578</v>
      </c>
      <c r="G5" s="19">
        <v>6021</v>
      </c>
      <c r="H5" s="19">
        <v>5155</v>
      </c>
      <c r="I5" s="19">
        <v>5551</v>
      </c>
      <c r="J5" s="19">
        <v>5408</v>
      </c>
      <c r="K5" s="19">
        <v>5894</v>
      </c>
      <c r="L5" s="169"/>
    </row>
    <row r="6" spans="1:12" ht="15" customHeight="1">
      <c r="A6" s="20" t="s">
        <v>56</v>
      </c>
      <c r="B6" s="19">
        <v>1384</v>
      </c>
      <c r="C6" s="19">
        <v>1090</v>
      </c>
      <c r="D6" s="19">
        <v>963</v>
      </c>
      <c r="E6" s="19">
        <v>954</v>
      </c>
      <c r="F6" s="19">
        <v>1122</v>
      </c>
      <c r="G6" s="19">
        <v>1261</v>
      </c>
      <c r="H6" s="19">
        <v>950</v>
      </c>
      <c r="I6" s="19">
        <v>1055</v>
      </c>
      <c r="J6" s="19">
        <v>1287</v>
      </c>
      <c r="K6" s="19">
        <v>1167</v>
      </c>
      <c r="L6" s="169"/>
    </row>
    <row r="7" spans="1:12" ht="15" customHeight="1">
      <c r="A7" s="20" t="s">
        <v>57</v>
      </c>
      <c r="B7" s="19">
        <v>1086</v>
      </c>
      <c r="C7" s="19">
        <v>1032</v>
      </c>
      <c r="D7" s="19">
        <v>990</v>
      </c>
      <c r="E7" s="19">
        <v>857</v>
      </c>
      <c r="F7" s="19">
        <v>865</v>
      </c>
      <c r="G7" s="19">
        <v>909</v>
      </c>
      <c r="H7" s="19">
        <v>665</v>
      </c>
      <c r="I7" s="19">
        <v>628</v>
      </c>
      <c r="J7" s="19">
        <v>614</v>
      </c>
      <c r="K7" s="19">
        <v>639</v>
      </c>
      <c r="L7" s="169"/>
    </row>
    <row r="8" spans="1:12" ht="15" customHeight="1">
      <c r="A8" s="20" t="s">
        <v>58</v>
      </c>
      <c r="B8" s="19">
        <v>27306</v>
      </c>
      <c r="C8" s="19">
        <v>23556</v>
      </c>
      <c r="D8" s="19">
        <v>20685</v>
      </c>
      <c r="E8" s="19">
        <v>23184</v>
      </c>
      <c r="F8" s="19">
        <v>26283</v>
      </c>
      <c r="G8" s="19">
        <v>29456</v>
      </c>
      <c r="H8" s="19">
        <v>17028</v>
      </c>
      <c r="I8" s="19">
        <v>16298</v>
      </c>
      <c r="J8" s="19">
        <v>23134</v>
      </c>
      <c r="K8" s="19">
        <v>27824</v>
      </c>
      <c r="L8" s="169"/>
    </row>
    <row r="9" spans="1:12" ht="15" customHeight="1">
      <c r="A9" s="20" t="s">
        <v>1</v>
      </c>
      <c r="B9" s="19">
        <v>2285</v>
      </c>
      <c r="C9" s="19">
        <v>2090</v>
      </c>
      <c r="D9" s="19">
        <v>1730</v>
      </c>
      <c r="E9" s="19">
        <v>1721</v>
      </c>
      <c r="F9" s="19">
        <v>1622</v>
      </c>
      <c r="G9" s="19">
        <v>1678</v>
      </c>
      <c r="H9" s="19">
        <v>1272</v>
      </c>
      <c r="I9" s="19">
        <v>1449</v>
      </c>
      <c r="J9" s="19">
        <v>1601</v>
      </c>
      <c r="K9" s="19">
        <v>1575</v>
      </c>
      <c r="L9" s="169"/>
    </row>
    <row r="10" spans="1:12" ht="15" customHeight="1">
      <c r="A10" s="20" t="s">
        <v>2</v>
      </c>
      <c r="B10" s="19">
        <v>1435</v>
      </c>
      <c r="C10" s="19">
        <v>1459</v>
      </c>
      <c r="D10" s="19">
        <v>1432</v>
      </c>
      <c r="E10" s="19">
        <v>1288</v>
      </c>
      <c r="F10" s="19">
        <v>1345</v>
      </c>
      <c r="G10" s="19">
        <v>1499</v>
      </c>
      <c r="H10" s="19">
        <v>1102</v>
      </c>
      <c r="I10" s="19">
        <v>1189</v>
      </c>
      <c r="J10" s="19">
        <v>1178</v>
      </c>
      <c r="K10" s="19">
        <v>1076</v>
      </c>
      <c r="L10" s="169"/>
    </row>
    <row r="11" spans="1:12" ht="15" customHeight="1">
      <c r="A11" s="20" t="s">
        <v>59</v>
      </c>
      <c r="B11" s="19">
        <v>2391</v>
      </c>
      <c r="C11" s="19">
        <v>1927</v>
      </c>
      <c r="D11" s="19">
        <v>1749</v>
      </c>
      <c r="E11" s="19">
        <v>1738</v>
      </c>
      <c r="F11" s="19">
        <v>1702</v>
      </c>
      <c r="G11" s="19">
        <v>1801</v>
      </c>
      <c r="H11" s="19">
        <v>1528</v>
      </c>
      <c r="I11" s="19">
        <v>1662</v>
      </c>
      <c r="J11" s="19">
        <v>1664</v>
      </c>
      <c r="K11" s="19">
        <v>1832</v>
      </c>
      <c r="L11" s="169"/>
    </row>
    <row r="12" spans="1:12" ht="15" customHeight="1">
      <c r="A12" s="20" t="s">
        <v>3</v>
      </c>
      <c r="B12" s="19">
        <v>738</v>
      </c>
      <c r="C12" s="19">
        <v>772</v>
      </c>
      <c r="D12" s="19">
        <v>720</v>
      </c>
      <c r="E12" s="19">
        <v>650</v>
      </c>
      <c r="F12" s="19">
        <v>632</v>
      </c>
      <c r="G12" s="19">
        <v>676</v>
      </c>
      <c r="H12" s="19">
        <v>563</v>
      </c>
      <c r="I12" s="19">
        <v>612</v>
      </c>
      <c r="J12" s="19">
        <v>529</v>
      </c>
      <c r="K12" s="19">
        <v>528</v>
      </c>
      <c r="L12" s="169"/>
    </row>
    <row r="13" spans="1:12" ht="15" customHeight="1">
      <c r="A13" s="20" t="s">
        <v>60</v>
      </c>
      <c r="B13" s="19">
        <v>6392</v>
      </c>
      <c r="C13" s="19">
        <v>5421</v>
      </c>
      <c r="D13" s="19">
        <v>5522</v>
      </c>
      <c r="E13" s="19">
        <v>5532</v>
      </c>
      <c r="F13" s="19">
        <v>5966</v>
      </c>
      <c r="G13" s="19">
        <v>6620</v>
      </c>
      <c r="H13" s="19">
        <v>4779</v>
      </c>
      <c r="I13" s="19">
        <v>6329</v>
      </c>
      <c r="J13" s="19">
        <v>7074</v>
      </c>
      <c r="K13" s="19">
        <v>7141</v>
      </c>
      <c r="L13" s="169"/>
    </row>
    <row r="14" spans="1:12" ht="15" customHeight="1">
      <c r="A14" s="20" t="s">
        <v>4</v>
      </c>
      <c r="B14" s="19">
        <v>2450</v>
      </c>
      <c r="C14" s="19">
        <v>2360</v>
      </c>
      <c r="D14" s="19">
        <v>2063</v>
      </c>
      <c r="E14" s="19">
        <v>1889</v>
      </c>
      <c r="F14" s="19">
        <v>1820</v>
      </c>
      <c r="G14" s="19">
        <v>1904</v>
      </c>
      <c r="H14" s="19">
        <v>1478</v>
      </c>
      <c r="I14" s="19">
        <v>1409</v>
      </c>
      <c r="J14" s="19">
        <v>1516</v>
      </c>
      <c r="K14" s="19">
        <v>1808</v>
      </c>
      <c r="L14" s="169"/>
    </row>
    <row r="15" spans="1:12" ht="15" customHeight="1">
      <c r="A15" s="20" t="s">
        <v>5</v>
      </c>
      <c r="B15" s="19">
        <v>759</v>
      </c>
      <c r="C15" s="19">
        <v>779</v>
      </c>
      <c r="D15" s="19">
        <v>622</v>
      </c>
      <c r="E15" s="19">
        <v>644</v>
      </c>
      <c r="F15" s="19">
        <v>544</v>
      </c>
      <c r="G15" s="19">
        <v>576</v>
      </c>
      <c r="H15" s="19">
        <v>451</v>
      </c>
      <c r="I15" s="19">
        <v>617</v>
      </c>
      <c r="J15" s="19">
        <v>699</v>
      </c>
      <c r="K15" s="19">
        <v>660</v>
      </c>
      <c r="L15" s="169"/>
    </row>
    <row r="16" spans="1:12" ht="15" customHeight="1">
      <c r="A16" s="20" t="s">
        <v>61</v>
      </c>
      <c r="B16" s="19">
        <v>3982</v>
      </c>
      <c r="C16" s="19">
        <v>3939</v>
      </c>
      <c r="D16" s="19">
        <v>3997</v>
      </c>
      <c r="E16" s="19">
        <v>3346</v>
      </c>
      <c r="F16" s="19">
        <v>3018</v>
      </c>
      <c r="G16" s="19">
        <v>3216</v>
      </c>
      <c r="H16" s="19">
        <v>2847</v>
      </c>
      <c r="I16" s="19">
        <v>2843</v>
      </c>
      <c r="J16" s="19">
        <v>3132</v>
      </c>
      <c r="K16" s="19">
        <v>3326</v>
      </c>
      <c r="L16" s="169"/>
    </row>
    <row r="17" spans="1:12" ht="15" customHeight="1">
      <c r="A17" s="20" t="s">
        <v>62</v>
      </c>
      <c r="B17" s="19">
        <v>5180</v>
      </c>
      <c r="C17" s="19">
        <v>4598</v>
      </c>
      <c r="D17" s="19">
        <v>4021</v>
      </c>
      <c r="E17" s="19">
        <v>4860</v>
      </c>
      <c r="F17" s="19">
        <v>5831</v>
      </c>
      <c r="G17" s="19">
        <v>6661</v>
      </c>
      <c r="H17" s="19">
        <v>4809</v>
      </c>
      <c r="I17" s="19">
        <v>4510</v>
      </c>
      <c r="J17" s="19">
        <v>6213</v>
      </c>
      <c r="K17" s="19">
        <v>8720</v>
      </c>
      <c r="L17" s="169"/>
    </row>
    <row r="18" spans="1:12" ht="15" customHeight="1">
      <c r="A18" s="20" t="s">
        <v>63</v>
      </c>
      <c r="B18" s="19">
        <v>1264</v>
      </c>
      <c r="C18" s="19">
        <v>1270</v>
      </c>
      <c r="D18" s="19">
        <v>1201</v>
      </c>
      <c r="E18" s="19">
        <v>1361</v>
      </c>
      <c r="F18" s="19">
        <v>1329</v>
      </c>
      <c r="G18" s="19">
        <v>1487</v>
      </c>
      <c r="H18" s="19">
        <v>1148</v>
      </c>
      <c r="I18" s="19">
        <v>1171</v>
      </c>
      <c r="J18" s="19">
        <v>1858</v>
      </c>
      <c r="K18" s="19">
        <v>2120</v>
      </c>
      <c r="L18" s="169"/>
    </row>
    <row r="19" spans="1:12" ht="15" customHeight="1">
      <c r="A19" s="20" t="s">
        <v>64</v>
      </c>
      <c r="B19" s="19">
        <v>4836</v>
      </c>
      <c r="C19" s="19">
        <v>4640</v>
      </c>
      <c r="D19" s="19">
        <v>4722</v>
      </c>
      <c r="E19" s="19">
        <v>5059</v>
      </c>
      <c r="F19" s="19">
        <v>5415</v>
      </c>
      <c r="G19" s="19">
        <v>5478</v>
      </c>
      <c r="H19" s="19">
        <v>4481</v>
      </c>
      <c r="I19" s="19">
        <v>4518</v>
      </c>
      <c r="J19" s="19">
        <v>5405</v>
      </c>
      <c r="K19" s="19">
        <v>5657</v>
      </c>
      <c r="L19" s="169"/>
    </row>
    <row r="20" spans="1:12" ht="15" customHeight="1">
      <c r="A20" s="20" t="s">
        <v>65</v>
      </c>
      <c r="B20" s="19">
        <v>3590</v>
      </c>
      <c r="C20" s="19">
        <v>2909</v>
      </c>
      <c r="D20" s="19">
        <v>2959</v>
      </c>
      <c r="E20" s="19">
        <v>2766</v>
      </c>
      <c r="F20" s="19">
        <v>2733</v>
      </c>
      <c r="G20" s="19">
        <v>3066</v>
      </c>
      <c r="H20" s="19">
        <v>2282</v>
      </c>
      <c r="I20" s="19">
        <v>2789</v>
      </c>
      <c r="J20" s="19">
        <v>2812</v>
      </c>
      <c r="K20" s="19">
        <v>2756</v>
      </c>
      <c r="L20" s="169"/>
    </row>
    <row r="21" spans="1:12" ht="15" customHeight="1">
      <c r="A21" s="20" t="s">
        <v>66</v>
      </c>
      <c r="B21" s="19">
        <v>1010</v>
      </c>
      <c r="C21" s="19">
        <v>908</v>
      </c>
      <c r="D21" s="19">
        <v>721</v>
      </c>
      <c r="E21" s="19">
        <v>723</v>
      </c>
      <c r="F21" s="19">
        <v>746</v>
      </c>
      <c r="G21" s="19">
        <v>906</v>
      </c>
      <c r="H21" s="19">
        <v>609</v>
      </c>
      <c r="I21" s="19">
        <v>757</v>
      </c>
      <c r="J21" s="19">
        <v>799</v>
      </c>
      <c r="K21" s="19">
        <v>719</v>
      </c>
      <c r="L21" s="169"/>
    </row>
    <row r="22" spans="1:12" ht="15" customHeight="1">
      <c r="A22" s="20" t="s">
        <v>67</v>
      </c>
      <c r="B22" s="19">
        <v>2221</v>
      </c>
      <c r="C22" s="19">
        <v>1844</v>
      </c>
      <c r="D22" s="19">
        <v>1875</v>
      </c>
      <c r="E22" s="19">
        <v>1780</v>
      </c>
      <c r="F22" s="19">
        <v>1715</v>
      </c>
      <c r="G22" s="19">
        <v>1763</v>
      </c>
      <c r="H22" s="19">
        <v>1193</v>
      </c>
      <c r="I22" s="19">
        <v>1413</v>
      </c>
      <c r="J22" s="19">
        <v>1685</v>
      </c>
      <c r="K22" s="19">
        <v>1568</v>
      </c>
      <c r="L22" s="169"/>
    </row>
    <row r="23" spans="1:12" ht="15" customHeight="1">
      <c r="A23" s="20" t="s">
        <v>68</v>
      </c>
      <c r="B23" s="19">
        <v>1388</v>
      </c>
      <c r="C23" s="19">
        <v>1120</v>
      </c>
      <c r="D23" s="19">
        <v>1093</v>
      </c>
      <c r="E23" s="19">
        <v>1077</v>
      </c>
      <c r="F23" s="19">
        <v>1042</v>
      </c>
      <c r="G23" s="19">
        <v>1089</v>
      </c>
      <c r="H23" s="19">
        <v>734</v>
      </c>
      <c r="I23" s="19">
        <v>840</v>
      </c>
      <c r="J23" s="19">
        <v>968</v>
      </c>
      <c r="K23" s="19">
        <v>936</v>
      </c>
      <c r="L23" s="169"/>
    </row>
    <row r="24" spans="1:12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1</v>
      </c>
      <c r="F24" s="22"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169"/>
    </row>
    <row r="25" spans="1:12" ht="15" customHeight="1">
      <c r="A25" s="23" t="s">
        <v>70</v>
      </c>
      <c r="B25" s="24">
        <v>76576</v>
      </c>
      <c r="C25" s="24">
        <v>68540</v>
      </c>
      <c r="D25" s="24">
        <v>63327</v>
      </c>
      <c r="E25" s="24">
        <v>65378</v>
      </c>
      <c r="F25" s="24">
        <v>69309</v>
      </c>
      <c r="G25" s="24">
        <v>76067</v>
      </c>
      <c r="H25" s="24">
        <v>53074</v>
      </c>
      <c r="I25" s="24">
        <v>55640</v>
      </c>
      <c r="J25" s="24">
        <v>67576</v>
      </c>
      <c r="K25" s="24">
        <v>75946</v>
      </c>
      <c r="L25" s="169"/>
    </row>
    <row r="26" spans="1:12" ht="15" customHeight="1">
      <c r="A26" s="25" t="s">
        <v>71</v>
      </c>
      <c r="B26" s="19">
        <v>17587</v>
      </c>
      <c r="C26" s="19">
        <v>15978</v>
      </c>
      <c r="D26" s="19">
        <v>14325</v>
      </c>
      <c r="E26" s="19">
        <v>13164</v>
      </c>
      <c r="F26" s="19">
        <v>13488</v>
      </c>
      <c r="G26" s="19">
        <v>13130</v>
      </c>
      <c r="H26" s="19">
        <v>9924</v>
      </c>
      <c r="I26" s="19">
        <v>10023</v>
      </c>
      <c r="J26" s="19">
        <v>11415</v>
      </c>
      <c r="K26" s="19">
        <v>10708</v>
      </c>
      <c r="L26" s="169"/>
    </row>
    <row r="27" spans="1:12" ht="15" customHeight="1">
      <c r="A27" s="25" t="s">
        <v>72</v>
      </c>
      <c r="B27" s="19">
        <v>15194</v>
      </c>
      <c r="C27" s="19">
        <v>13430</v>
      </c>
      <c r="D27" s="19">
        <v>11992</v>
      </c>
      <c r="E27" s="19">
        <v>11275</v>
      </c>
      <c r="F27" s="19">
        <v>10779</v>
      </c>
      <c r="G27" s="19">
        <v>9905</v>
      </c>
      <c r="H27" s="19">
        <v>7252</v>
      </c>
      <c r="I27" s="19">
        <v>7290</v>
      </c>
      <c r="J27" s="19">
        <v>9066</v>
      </c>
      <c r="K27" s="19">
        <v>8807</v>
      </c>
      <c r="L27" s="169"/>
    </row>
    <row r="28" spans="1:12" ht="15" customHeight="1">
      <c r="A28" s="26" t="s">
        <v>73</v>
      </c>
      <c r="B28" s="27">
        <v>32781</v>
      </c>
      <c r="C28" s="27">
        <v>29408</v>
      </c>
      <c r="D28" s="27">
        <v>26317</v>
      </c>
      <c r="E28" s="27">
        <v>24439</v>
      </c>
      <c r="F28" s="27">
        <v>24267</v>
      </c>
      <c r="G28" s="27">
        <v>23035</v>
      </c>
      <c r="H28" s="27">
        <v>17176</v>
      </c>
      <c r="I28" s="27">
        <v>17313</v>
      </c>
      <c r="J28" s="27">
        <v>20481</v>
      </c>
      <c r="K28" s="27">
        <v>19515</v>
      </c>
      <c r="L28" s="169"/>
    </row>
    <row r="29" spans="1:12" ht="15" customHeight="1">
      <c r="A29" s="28" t="s">
        <v>74</v>
      </c>
      <c r="B29" s="27">
        <v>10372</v>
      </c>
      <c r="C29" s="27">
        <v>9652</v>
      </c>
      <c r="D29" s="27">
        <v>9511</v>
      </c>
      <c r="E29" s="27">
        <v>9469</v>
      </c>
      <c r="F29" s="27">
        <v>8751</v>
      </c>
      <c r="G29" s="27">
        <v>8540</v>
      </c>
      <c r="H29" s="27">
        <v>6201</v>
      </c>
      <c r="I29" s="27">
        <v>6183</v>
      </c>
      <c r="J29" s="27">
        <v>6743</v>
      </c>
      <c r="K29" s="27">
        <v>6492</v>
      </c>
      <c r="L29" s="169"/>
    </row>
    <row r="30" spans="1:12" ht="15" customHeight="1">
      <c r="A30" s="29" t="s">
        <v>75</v>
      </c>
      <c r="B30" s="30">
        <v>189036</v>
      </c>
      <c r="C30" s="30">
        <v>171016</v>
      </c>
      <c r="D30" s="30">
        <v>156731</v>
      </c>
      <c r="E30" s="30">
        <v>146882</v>
      </c>
      <c r="F30" s="30">
        <v>139286</v>
      </c>
      <c r="G30" s="30">
        <v>135370</v>
      </c>
      <c r="H30" s="30">
        <v>95379</v>
      </c>
      <c r="I30" s="30">
        <v>99076</v>
      </c>
      <c r="J30" s="30">
        <v>121525</v>
      </c>
      <c r="K30" s="30">
        <v>119731</v>
      </c>
      <c r="L30" s="169"/>
    </row>
    <row r="31" spans="1:12" ht="15" customHeight="1">
      <c r="A31" s="31" t="s">
        <v>76</v>
      </c>
      <c r="B31" s="30">
        <v>129247</v>
      </c>
      <c r="C31" s="30">
        <v>120590</v>
      </c>
      <c r="D31" s="30">
        <v>111295</v>
      </c>
      <c r="E31" s="30">
        <v>105148</v>
      </c>
      <c r="F31" s="30">
        <v>102748</v>
      </c>
      <c r="G31" s="30">
        <v>100174</v>
      </c>
      <c r="H31" s="30">
        <v>70314</v>
      </c>
      <c r="I31" s="30">
        <v>72372</v>
      </c>
      <c r="J31" s="30">
        <v>78615</v>
      </c>
      <c r="K31" s="30">
        <v>75711</v>
      </c>
      <c r="L31" s="169"/>
    </row>
    <row r="32" spans="1:12" ht="15" customHeight="1">
      <c r="A32" s="21" t="s">
        <v>69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69"/>
    </row>
    <row r="33" spans="1:12" ht="15" customHeight="1">
      <c r="A33" s="32" t="s">
        <v>77</v>
      </c>
      <c r="B33" s="33">
        <v>394859</v>
      </c>
      <c r="C33" s="33">
        <v>360146</v>
      </c>
      <c r="D33" s="33">
        <v>331353</v>
      </c>
      <c r="E33" s="33">
        <v>317408</v>
      </c>
      <c r="F33" s="33">
        <v>311343</v>
      </c>
      <c r="G33" s="33">
        <v>311611</v>
      </c>
      <c r="H33" s="33">
        <v>218767</v>
      </c>
      <c r="I33" s="33">
        <v>227088</v>
      </c>
      <c r="J33" s="33">
        <v>267716</v>
      </c>
      <c r="K33" s="33">
        <v>271388</v>
      </c>
      <c r="L33" s="169"/>
    </row>
    <row r="34" spans="1:12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2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2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2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2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2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2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2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84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38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1202</v>
      </c>
      <c r="C5" s="19">
        <v>1193</v>
      </c>
      <c r="D5" s="19">
        <v>1075</v>
      </c>
      <c r="E5" s="19">
        <v>1004</v>
      </c>
      <c r="F5" s="19">
        <v>975</v>
      </c>
      <c r="G5" s="19">
        <v>1013</v>
      </c>
      <c r="H5" s="19">
        <v>1014</v>
      </c>
      <c r="I5" s="19">
        <v>931</v>
      </c>
      <c r="J5" s="19">
        <v>841</v>
      </c>
      <c r="K5" s="19">
        <v>876</v>
      </c>
    </row>
    <row r="6" spans="1:11" ht="15" customHeight="1">
      <c r="A6" s="20" t="s">
        <v>56</v>
      </c>
      <c r="B6" s="19">
        <v>271</v>
      </c>
      <c r="C6" s="19">
        <v>269</v>
      </c>
      <c r="D6" s="19">
        <v>212</v>
      </c>
      <c r="E6" s="19">
        <v>217</v>
      </c>
      <c r="F6" s="19">
        <v>204</v>
      </c>
      <c r="G6" s="19">
        <v>181</v>
      </c>
      <c r="H6" s="19">
        <v>191</v>
      </c>
      <c r="I6" s="19">
        <v>184</v>
      </c>
      <c r="J6" s="19">
        <v>248</v>
      </c>
      <c r="K6" s="19">
        <v>208</v>
      </c>
    </row>
    <row r="7" spans="1:11" ht="15" customHeight="1">
      <c r="A7" s="20" t="s">
        <v>57</v>
      </c>
      <c r="B7" s="19">
        <v>209</v>
      </c>
      <c r="C7" s="19">
        <v>214</v>
      </c>
      <c r="D7" s="19">
        <v>169</v>
      </c>
      <c r="E7" s="19">
        <v>152</v>
      </c>
      <c r="F7" s="19">
        <v>191</v>
      </c>
      <c r="G7" s="19">
        <v>186</v>
      </c>
      <c r="H7" s="19">
        <v>197</v>
      </c>
      <c r="I7" s="19">
        <v>181</v>
      </c>
      <c r="J7" s="19">
        <v>184</v>
      </c>
      <c r="K7" s="19">
        <v>164</v>
      </c>
    </row>
    <row r="8" spans="1:11" ht="15" customHeight="1">
      <c r="A8" s="20" t="s">
        <v>58</v>
      </c>
      <c r="B8" s="19">
        <v>2847</v>
      </c>
      <c r="C8" s="19">
        <v>2646</v>
      </c>
      <c r="D8" s="19">
        <v>2497</v>
      </c>
      <c r="E8" s="19">
        <v>2504</v>
      </c>
      <c r="F8" s="19">
        <v>2312</v>
      </c>
      <c r="G8" s="19">
        <v>2433</v>
      </c>
      <c r="H8" s="19">
        <v>2091</v>
      </c>
      <c r="I8" s="19">
        <v>2300</v>
      </c>
      <c r="J8" s="19">
        <v>2451</v>
      </c>
      <c r="K8" s="19">
        <v>2556</v>
      </c>
    </row>
    <row r="9" spans="1:11" ht="15" customHeight="1">
      <c r="A9" s="20" t="s">
        <v>1</v>
      </c>
      <c r="B9" s="19">
        <v>449</v>
      </c>
      <c r="C9" s="19">
        <v>394</v>
      </c>
      <c r="D9" s="19">
        <v>349</v>
      </c>
      <c r="E9" s="19">
        <v>287</v>
      </c>
      <c r="F9" s="19">
        <v>286</v>
      </c>
      <c r="G9" s="19">
        <v>322</v>
      </c>
      <c r="H9" s="19">
        <v>228</v>
      </c>
      <c r="I9" s="19">
        <v>292</v>
      </c>
      <c r="J9" s="19">
        <v>285</v>
      </c>
      <c r="K9" s="19">
        <v>239</v>
      </c>
    </row>
    <row r="10" spans="1:11" ht="15" customHeight="1">
      <c r="A10" s="20" t="s">
        <v>2</v>
      </c>
      <c r="B10" s="19">
        <v>285</v>
      </c>
      <c r="C10" s="19">
        <v>289</v>
      </c>
      <c r="D10" s="19">
        <v>275</v>
      </c>
      <c r="E10" s="19">
        <v>250</v>
      </c>
      <c r="F10" s="19">
        <v>304</v>
      </c>
      <c r="G10" s="19">
        <v>299</v>
      </c>
      <c r="H10" s="19">
        <v>250</v>
      </c>
      <c r="I10" s="19">
        <v>254</v>
      </c>
      <c r="J10" s="19">
        <v>249</v>
      </c>
      <c r="K10" s="19">
        <v>245</v>
      </c>
    </row>
    <row r="11" spans="1:11" ht="15" customHeight="1">
      <c r="A11" s="20" t="s">
        <v>59</v>
      </c>
      <c r="B11" s="19">
        <v>467</v>
      </c>
      <c r="C11" s="19">
        <v>475</v>
      </c>
      <c r="D11" s="19">
        <v>363</v>
      </c>
      <c r="E11" s="19">
        <v>339</v>
      </c>
      <c r="F11" s="19">
        <v>348</v>
      </c>
      <c r="G11" s="19">
        <v>393</v>
      </c>
      <c r="H11" s="19">
        <v>342</v>
      </c>
      <c r="I11" s="19">
        <v>363</v>
      </c>
      <c r="J11" s="19">
        <v>403</v>
      </c>
      <c r="K11" s="19">
        <v>402</v>
      </c>
    </row>
    <row r="12" spans="1:11" ht="15" customHeight="1">
      <c r="A12" s="20" t="s">
        <v>3</v>
      </c>
      <c r="B12" s="19">
        <v>173</v>
      </c>
      <c r="C12" s="19">
        <v>187</v>
      </c>
      <c r="D12" s="19">
        <v>160</v>
      </c>
      <c r="E12" s="19">
        <v>174</v>
      </c>
      <c r="F12" s="19">
        <v>178</v>
      </c>
      <c r="G12" s="19">
        <v>157</v>
      </c>
      <c r="H12" s="19">
        <v>163</v>
      </c>
      <c r="I12" s="19">
        <v>128</v>
      </c>
      <c r="J12" s="19">
        <v>197</v>
      </c>
      <c r="K12" s="19">
        <v>189</v>
      </c>
    </row>
    <row r="13" spans="1:11" ht="15" customHeight="1">
      <c r="A13" s="20" t="s">
        <v>60</v>
      </c>
      <c r="B13" s="19">
        <v>968</v>
      </c>
      <c r="C13" s="19">
        <v>932</v>
      </c>
      <c r="D13" s="19">
        <v>915</v>
      </c>
      <c r="E13" s="19">
        <v>806</v>
      </c>
      <c r="F13" s="19">
        <v>796</v>
      </c>
      <c r="G13" s="19">
        <v>829</v>
      </c>
      <c r="H13" s="19">
        <v>804</v>
      </c>
      <c r="I13" s="19">
        <v>857</v>
      </c>
      <c r="J13" s="19">
        <v>925</v>
      </c>
      <c r="K13" s="19">
        <v>957</v>
      </c>
    </row>
    <row r="14" spans="1:11" ht="15" customHeight="1">
      <c r="A14" s="20" t="s">
        <v>4</v>
      </c>
      <c r="B14" s="19">
        <v>412</v>
      </c>
      <c r="C14" s="19">
        <v>371</v>
      </c>
      <c r="D14" s="19">
        <v>357</v>
      </c>
      <c r="E14" s="19">
        <v>314</v>
      </c>
      <c r="F14" s="19">
        <v>383</v>
      </c>
      <c r="G14" s="19">
        <v>355</v>
      </c>
      <c r="H14" s="19">
        <v>278</v>
      </c>
      <c r="I14" s="19">
        <v>305</v>
      </c>
      <c r="J14" s="19">
        <v>297</v>
      </c>
      <c r="K14" s="19">
        <v>336</v>
      </c>
    </row>
    <row r="15" spans="1:11" ht="15" customHeight="1">
      <c r="A15" s="20" t="s">
        <v>5</v>
      </c>
      <c r="B15" s="19">
        <v>177</v>
      </c>
      <c r="C15" s="19">
        <v>166</v>
      </c>
      <c r="D15" s="19">
        <v>168</v>
      </c>
      <c r="E15" s="19">
        <v>154</v>
      </c>
      <c r="F15" s="19">
        <v>131</v>
      </c>
      <c r="G15" s="19">
        <v>119</v>
      </c>
      <c r="H15" s="19">
        <v>122</v>
      </c>
      <c r="I15" s="19">
        <v>132</v>
      </c>
      <c r="J15" s="19">
        <v>143</v>
      </c>
      <c r="K15" s="19">
        <v>182</v>
      </c>
    </row>
    <row r="16" spans="1:11" ht="15" customHeight="1">
      <c r="A16" s="20" t="s">
        <v>61</v>
      </c>
      <c r="B16" s="19">
        <v>758</v>
      </c>
      <c r="C16" s="19">
        <v>755</v>
      </c>
      <c r="D16" s="19">
        <v>715</v>
      </c>
      <c r="E16" s="19">
        <v>696</v>
      </c>
      <c r="F16" s="19">
        <v>719</v>
      </c>
      <c r="G16" s="19">
        <v>712</v>
      </c>
      <c r="H16" s="19">
        <v>679</v>
      </c>
      <c r="I16" s="19">
        <v>733</v>
      </c>
      <c r="J16" s="19">
        <v>761</v>
      </c>
      <c r="K16" s="19">
        <v>797</v>
      </c>
    </row>
    <row r="17" spans="1:11" ht="15" customHeight="1">
      <c r="A17" s="20" t="s">
        <v>62</v>
      </c>
      <c r="B17" s="19">
        <v>553</v>
      </c>
      <c r="C17" s="19">
        <v>536</v>
      </c>
      <c r="D17" s="19">
        <v>483</v>
      </c>
      <c r="E17" s="19">
        <v>522</v>
      </c>
      <c r="F17" s="19">
        <v>522</v>
      </c>
      <c r="G17" s="19">
        <v>494</v>
      </c>
      <c r="H17" s="19">
        <v>422</v>
      </c>
      <c r="I17" s="19">
        <v>446</v>
      </c>
      <c r="J17" s="19">
        <v>486</v>
      </c>
      <c r="K17" s="19">
        <v>456</v>
      </c>
    </row>
    <row r="18" spans="1:11" ht="15" customHeight="1">
      <c r="A18" s="20" t="s">
        <v>63</v>
      </c>
      <c r="B18" s="19">
        <v>225</v>
      </c>
      <c r="C18" s="19">
        <v>200</v>
      </c>
      <c r="D18" s="19">
        <v>237</v>
      </c>
      <c r="E18" s="19">
        <v>233</v>
      </c>
      <c r="F18" s="19">
        <v>234</v>
      </c>
      <c r="G18" s="19">
        <v>277</v>
      </c>
      <c r="H18" s="19">
        <v>214</v>
      </c>
      <c r="I18" s="19">
        <v>218</v>
      </c>
      <c r="J18" s="19">
        <v>246</v>
      </c>
      <c r="K18" s="19">
        <v>269</v>
      </c>
    </row>
    <row r="19" spans="1:11" ht="15" customHeight="1">
      <c r="A19" s="20" t="s">
        <v>64</v>
      </c>
      <c r="B19" s="19">
        <v>801</v>
      </c>
      <c r="C19" s="19">
        <v>833</v>
      </c>
      <c r="D19" s="19">
        <v>680</v>
      </c>
      <c r="E19" s="19">
        <v>787</v>
      </c>
      <c r="F19" s="19">
        <v>746</v>
      </c>
      <c r="G19" s="19">
        <v>738</v>
      </c>
      <c r="H19" s="19">
        <v>743</v>
      </c>
      <c r="I19" s="19">
        <v>790</v>
      </c>
      <c r="J19" s="19">
        <v>796</v>
      </c>
      <c r="K19" s="19">
        <v>758</v>
      </c>
    </row>
    <row r="20" spans="1:11" ht="15" customHeight="1">
      <c r="A20" s="20" t="s">
        <v>65</v>
      </c>
      <c r="B20" s="19">
        <v>627</v>
      </c>
      <c r="C20" s="19">
        <v>605</v>
      </c>
      <c r="D20" s="19">
        <v>577</v>
      </c>
      <c r="E20" s="19">
        <v>489</v>
      </c>
      <c r="F20" s="19">
        <v>459</v>
      </c>
      <c r="G20" s="19">
        <v>528</v>
      </c>
      <c r="H20" s="19">
        <v>484</v>
      </c>
      <c r="I20" s="19">
        <v>484</v>
      </c>
      <c r="J20" s="19">
        <v>554</v>
      </c>
      <c r="K20" s="19">
        <v>579</v>
      </c>
    </row>
    <row r="21" spans="1:11" ht="15" customHeight="1">
      <c r="A21" s="20" t="s">
        <v>66</v>
      </c>
      <c r="B21" s="19">
        <v>221</v>
      </c>
      <c r="C21" s="19">
        <v>168</v>
      </c>
      <c r="D21" s="19">
        <v>179</v>
      </c>
      <c r="E21" s="19">
        <v>137</v>
      </c>
      <c r="F21" s="19">
        <v>148</v>
      </c>
      <c r="G21" s="19">
        <v>155</v>
      </c>
      <c r="H21" s="19">
        <v>162</v>
      </c>
      <c r="I21" s="19">
        <v>169</v>
      </c>
      <c r="J21" s="19">
        <v>181</v>
      </c>
      <c r="K21" s="19">
        <v>165</v>
      </c>
    </row>
    <row r="22" spans="1:11" ht="15" customHeight="1">
      <c r="A22" s="20" t="s">
        <v>67</v>
      </c>
      <c r="B22" s="19">
        <v>385</v>
      </c>
      <c r="C22" s="19">
        <v>389</v>
      </c>
      <c r="D22" s="19">
        <v>379</v>
      </c>
      <c r="E22" s="19">
        <v>388</v>
      </c>
      <c r="F22" s="19">
        <v>345</v>
      </c>
      <c r="G22" s="19">
        <v>325</v>
      </c>
      <c r="H22" s="19">
        <v>303</v>
      </c>
      <c r="I22" s="19">
        <v>292</v>
      </c>
      <c r="J22" s="19">
        <v>297</v>
      </c>
      <c r="K22" s="19">
        <v>253</v>
      </c>
    </row>
    <row r="23" spans="1:11" ht="15" customHeight="1">
      <c r="A23" s="20" t="s">
        <v>68</v>
      </c>
      <c r="B23" s="19">
        <v>229</v>
      </c>
      <c r="C23" s="19">
        <v>224</v>
      </c>
      <c r="D23" s="19">
        <v>228</v>
      </c>
      <c r="E23" s="19">
        <v>207</v>
      </c>
      <c r="F23" s="19">
        <v>220</v>
      </c>
      <c r="G23" s="19">
        <v>225</v>
      </c>
      <c r="H23" s="19">
        <v>192</v>
      </c>
      <c r="I23" s="19">
        <v>212</v>
      </c>
      <c r="J23" s="19">
        <v>173</v>
      </c>
      <c r="K23" s="19">
        <v>154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11259</v>
      </c>
      <c r="C25" s="24">
        <v>10846</v>
      </c>
      <c r="D25" s="24">
        <v>10018</v>
      </c>
      <c r="E25" s="24">
        <v>9660</v>
      </c>
      <c r="F25" s="24">
        <v>9501</v>
      </c>
      <c r="G25" s="24">
        <v>9741</v>
      </c>
      <c r="H25" s="24">
        <v>8879</v>
      </c>
      <c r="I25" s="24">
        <v>9271</v>
      </c>
      <c r="J25" s="24">
        <v>9717</v>
      </c>
      <c r="K25" s="24">
        <v>9785</v>
      </c>
    </row>
    <row r="26" spans="1:11" ht="15" customHeight="1">
      <c r="A26" s="25" t="s">
        <v>71</v>
      </c>
      <c r="B26" s="19">
        <v>4152</v>
      </c>
      <c r="C26" s="19">
        <v>3992</v>
      </c>
      <c r="D26" s="19">
        <v>3386</v>
      </c>
      <c r="E26" s="19">
        <v>3269</v>
      </c>
      <c r="F26" s="19">
        <v>3322</v>
      </c>
      <c r="G26" s="19">
        <v>3154</v>
      </c>
      <c r="H26" s="19">
        <v>2873</v>
      </c>
      <c r="I26" s="19">
        <v>2984</v>
      </c>
      <c r="J26" s="19">
        <v>3089</v>
      </c>
      <c r="K26" s="19">
        <v>2769</v>
      </c>
    </row>
    <row r="27" spans="1:11" ht="15" customHeight="1">
      <c r="A27" s="25" t="s">
        <v>72</v>
      </c>
      <c r="B27" s="19">
        <v>3290</v>
      </c>
      <c r="C27" s="19">
        <v>2894</v>
      </c>
      <c r="D27" s="19">
        <v>2780</v>
      </c>
      <c r="E27" s="19">
        <v>2615</v>
      </c>
      <c r="F27" s="19">
        <v>2700</v>
      </c>
      <c r="G27" s="19">
        <v>2678</v>
      </c>
      <c r="H27" s="19">
        <v>2225</v>
      </c>
      <c r="I27" s="19">
        <v>2408</v>
      </c>
      <c r="J27" s="19">
        <v>2657</v>
      </c>
      <c r="K27" s="19">
        <v>2440</v>
      </c>
    </row>
    <row r="28" spans="1:11" ht="15" customHeight="1">
      <c r="A28" s="26" t="s">
        <v>73</v>
      </c>
      <c r="B28" s="27">
        <v>7442</v>
      </c>
      <c r="C28" s="27">
        <v>6886</v>
      </c>
      <c r="D28" s="27">
        <v>6166</v>
      </c>
      <c r="E28" s="27">
        <v>5884</v>
      </c>
      <c r="F28" s="27">
        <v>6022</v>
      </c>
      <c r="G28" s="27">
        <v>5832</v>
      </c>
      <c r="H28" s="27">
        <v>5098</v>
      </c>
      <c r="I28" s="27">
        <v>5392</v>
      </c>
      <c r="J28" s="27">
        <v>5746</v>
      </c>
      <c r="K28" s="27">
        <v>5209</v>
      </c>
    </row>
    <row r="29" spans="1:11" ht="15" customHeight="1">
      <c r="A29" s="28" t="s">
        <v>74</v>
      </c>
      <c r="B29" s="27">
        <v>2949</v>
      </c>
      <c r="C29" s="27">
        <v>2591</v>
      </c>
      <c r="D29" s="27">
        <v>1897</v>
      </c>
      <c r="E29" s="27">
        <v>1776</v>
      </c>
      <c r="F29" s="27">
        <v>1779</v>
      </c>
      <c r="G29" s="27">
        <v>1624</v>
      </c>
      <c r="H29" s="27">
        <v>1449</v>
      </c>
      <c r="I29" s="27">
        <v>1544</v>
      </c>
      <c r="J29" s="27">
        <v>1749</v>
      </c>
      <c r="K29" s="27">
        <v>1698</v>
      </c>
    </row>
    <row r="30" spans="1:11" ht="15" customHeight="1">
      <c r="A30" s="29" t="s">
        <v>75</v>
      </c>
      <c r="B30" s="30">
        <v>48468</v>
      </c>
      <c r="C30" s="30">
        <v>45435</v>
      </c>
      <c r="D30" s="30">
        <v>43258</v>
      </c>
      <c r="E30" s="30">
        <v>43048</v>
      </c>
      <c r="F30" s="30">
        <v>41435</v>
      </c>
      <c r="G30" s="30">
        <v>40171</v>
      </c>
      <c r="H30" s="30">
        <v>34003</v>
      </c>
      <c r="I30" s="30">
        <v>36805</v>
      </c>
      <c r="J30" s="30">
        <v>37868</v>
      </c>
      <c r="K30" s="30">
        <v>36346</v>
      </c>
    </row>
    <row r="31" spans="1:11" ht="15" customHeight="1">
      <c r="A31" s="31" t="s">
        <v>76</v>
      </c>
      <c r="B31" s="30">
        <v>36901</v>
      </c>
      <c r="C31" s="30">
        <v>33533</v>
      </c>
      <c r="D31" s="30">
        <v>30368</v>
      </c>
      <c r="E31" s="30">
        <v>29083</v>
      </c>
      <c r="F31" s="30">
        <v>28910</v>
      </c>
      <c r="G31" s="30">
        <v>28166</v>
      </c>
      <c r="H31" s="30">
        <v>24129</v>
      </c>
      <c r="I31" s="30">
        <v>24265</v>
      </c>
      <c r="J31" s="30">
        <v>24809</v>
      </c>
      <c r="K31" s="30">
        <v>23636</v>
      </c>
    </row>
    <row r="32" spans="1:11" ht="15" customHeight="1">
      <c r="A32" s="21" t="s">
        <v>69</v>
      </c>
      <c r="B32" s="22">
        <v>0</v>
      </c>
      <c r="C32" s="22">
        <v>23</v>
      </c>
      <c r="D32" s="22">
        <v>3</v>
      </c>
      <c r="E32" s="22">
        <v>1</v>
      </c>
      <c r="F32" s="22">
        <v>0</v>
      </c>
      <c r="G32" s="22">
        <v>1</v>
      </c>
      <c r="H32" s="22">
        <v>1</v>
      </c>
      <c r="I32" s="22">
        <v>0</v>
      </c>
      <c r="J32" s="22">
        <v>1</v>
      </c>
      <c r="K32" s="22">
        <v>0</v>
      </c>
    </row>
    <row r="33" spans="1:11" ht="15" customHeight="1">
      <c r="A33" s="32" t="s">
        <v>77</v>
      </c>
      <c r="B33" s="33">
        <v>96628</v>
      </c>
      <c r="C33" s="33">
        <v>89837</v>
      </c>
      <c r="D33" s="33">
        <v>83647</v>
      </c>
      <c r="E33" s="33">
        <v>81792</v>
      </c>
      <c r="F33" s="39">
        <v>79846</v>
      </c>
      <c r="G33" s="39">
        <v>78079</v>
      </c>
      <c r="H33" s="39">
        <v>67012</v>
      </c>
      <c r="I33" s="39">
        <v>70341</v>
      </c>
      <c r="J33" s="39">
        <v>72395</v>
      </c>
      <c r="K33" s="39">
        <v>69767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85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39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1146</v>
      </c>
      <c r="C5" s="19">
        <v>1146</v>
      </c>
      <c r="D5" s="19">
        <v>1099</v>
      </c>
      <c r="E5" s="19">
        <v>1071</v>
      </c>
      <c r="F5" s="19">
        <v>1147</v>
      </c>
      <c r="G5" s="19">
        <v>1091</v>
      </c>
      <c r="H5" s="19">
        <v>1071</v>
      </c>
      <c r="I5" s="19">
        <v>1060</v>
      </c>
      <c r="J5" s="19">
        <v>1074</v>
      </c>
      <c r="K5" s="19">
        <v>1168</v>
      </c>
    </row>
    <row r="6" spans="1:11" ht="15" customHeight="1">
      <c r="A6" s="20" t="s">
        <v>56</v>
      </c>
      <c r="B6" s="19">
        <v>183</v>
      </c>
      <c r="C6" s="19">
        <v>191</v>
      </c>
      <c r="D6" s="19">
        <v>186</v>
      </c>
      <c r="E6" s="19">
        <v>206</v>
      </c>
      <c r="F6" s="19">
        <v>197</v>
      </c>
      <c r="G6" s="19">
        <v>172</v>
      </c>
      <c r="H6" s="19">
        <v>174</v>
      </c>
      <c r="I6" s="19">
        <v>207</v>
      </c>
      <c r="J6" s="19">
        <v>212</v>
      </c>
      <c r="K6" s="19">
        <v>225</v>
      </c>
    </row>
    <row r="7" spans="1:11" ht="15" customHeight="1">
      <c r="A7" s="20" t="s">
        <v>57</v>
      </c>
      <c r="B7" s="19">
        <v>134</v>
      </c>
      <c r="C7" s="19">
        <v>131</v>
      </c>
      <c r="D7" s="19">
        <v>136</v>
      </c>
      <c r="E7" s="19">
        <v>123</v>
      </c>
      <c r="F7" s="19">
        <v>132</v>
      </c>
      <c r="G7" s="19">
        <v>131</v>
      </c>
      <c r="H7" s="19">
        <v>124</v>
      </c>
      <c r="I7" s="19">
        <v>146</v>
      </c>
      <c r="J7" s="19">
        <v>150</v>
      </c>
      <c r="K7" s="19">
        <v>158</v>
      </c>
    </row>
    <row r="8" spans="1:11" ht="15" customHeight="1">
      <c r="A8" s="20" t="s">
        <v>58</v>
      </c>
      <c r="B8" s="19">
        <v>2976</v>
      </c>
      <c r="C8" s="19">
        <v>2906</v>
      </c>
      <c r="D8" s="19">
        <v>2756</v>
      </c>
      <c r="E8" s="19">
        <v>2817</v>
      </c>
      <c r="F8" s="19">
        <v>3047</v>
      </c>
      <c r="G8" s="19">
        <v>3000</v>
      </c>
      <c r="H8" s="19">
        <v>2490</v>
      </c>
      <c r="I8" s="19">
        <v>3088</v>
      </c>
      <c r="J8" s="19">
        <v>3437</v>
      </c>
      <c r="K8" s="19">
        <v>3423</v>
      </c>
    </row>
    <row r="9" spans="1:11" ht="15" customHeight="1">
      <c r="A9" s="20" t="s">
        <v>1</v>
      </c>
      <c r="B9" s="19">
        <v>332</v>
      </c>
      <c r="C9" s="19">
        <v>291</v>
      </c>
      <c r="D9" s="19">
        <v>251</v>
      </c>
      <c r="E9" s="19">
        <v>302</v>
      </c>
      <c r="F9" s="19">
        <v>309</v>
      </c>
      <c r="G9" s="19">
        <v>302</v>
      </c>
      <c r="H9" s="19">
        <v>264</v>
      </c>
      <c r="I9" s="19">
        <v>344</v>
      </c>
      <c r="J9" s="19">
        <v>345</v>
      </c>
      <c r="K9" s="19">
        <v>294</v>
      </c>
    </row>
    <row r="10" spans="1:11" ht="15" customHeight="1">
      <c r="A10" s="20" t="s">
        <v>2</v>
      </c>
      <c r="B10" s="19">
        <v>195</v>
      </c>
      <c r="C10" s="19">
        <v>216</v>
      </c>
      <c r="D10" s="19">
        <v>196</v>
      </c>
      <c r="E10" s="19">
        <v>249</v>
      </c>
      <c r="F10" s="19">
        <v>267</v>
      </c>
      <c r="G10" s="19">
        <v>310</v>
      </c>
      <c r="H10" s="19">
        <v>252</v>
      </c>
      <c r="I10" s="19">
        <v>283</v>
      </c>
      <c r="J10" s="19">
        <v>298</v>
      </c>
      <c r="K10" s="19">
        <v>304</v>
      </c>
    </row>
    <row r="11" spans="1:11" ht="15" customHeight="1">
      <c r="A11" s="20" t="s">
        <v>59</v>
      </c>
      <c r="B11" s="19">
        <v>364</v>
      </c>
      <c r="C11" s="19">
        <v>363</v>
      </c>
      <c r="D11" s="19">
        <v>363</v>
      </c>
      <c r="E11" s="19">
        <v>327</v>
      </c>
      <c r="F11" s="19">
        <v>297</v>
      </c>
      <c r="G11" s="19">
        <v>350</v>
      </c>
      <c r="H11" s="19">
        <v>288</v>
      </c>
      <c r="I11" s="19">
        <v>331</v>
      </c>
      <c r="J11" s="19">
        <v>368</v>
      </c>
      <c r="K11" s="19">
        <v>352</v>
      </c>
    </row>
    <row r="12" spans="1:11" ht="15" customHeight="1">
      <c r="A12" s="20" t="s">
        <v>3</v>
      </c>
      <c r="B12" s="19">
        <v>146</v>
      </c>
      <c r="C12" s="19">
        <v>149</v>
      </c>
      <c r="D12" s="19">
        <v>145</v>
      </c>
      <c r="E12" s="19">
        <v>161</v>
      </c>
      <c r="F12" s="19">
        <v>169</v>
      </c>
      <c r="G12" s="19">
        <v>167</v>
      </c>
      <c r="H12" s="19">
        <v>147</v>
      </c>
      <c r="I12" s="19">
        <v>152</v>
      </c>
      <c r="J12" s="19">
        <v>147</v>
      </c>
      <c r="K12" s="19">
        <v>147</v>
      </c>
    </row>
    <row r="13" spans="1:11" ht="15" customHeight="1">
      <c r="A13" s="20" t="s">
        <v>60</v>
      </c>
      <c r="B13" s="19">
        <v>890</v>
      </c>
      <c r="C13" s="19">
        <v>877</v>
      </c>
      <c r="D13" s="19">
        <v>808</v>
      </c>
      <c r="E13" s="19">
        <v>765</v>
      </c>
      <c r="F13" s="19">
        <v>846</v>
      </c>
      <c r="G13" s="19">
        <v>822</v>
      </c>
      <c r="H13" s="19">
        <v>761</v>
      </c>
      <c r="I13" s="19">
        <v>867</v>
      </c>
      <c r="J13" s="19">
        <v>1023</v>
      </c>
      <c r="K13" s="19">
        <v>1000</v>
      </c>
    </row>
    <row r="14" spans="1:11" ht="15" customHeight="1">
      <c r="A14" s="20" t="s">
        <v>4</v>
      </c>
      <c r="B14" s="19">
        <v>354</v>
      </c>
      <c r="C14" s="19">
        <v>366</v>
      </c>
      <c r="D14" s="19">
        <v>320</v>
      </c>
      <c r="E14" s="19">
        <v>305</v>
      </c>
      <c r="F14" s="19">
        <v>340</v>
      </c>
      <c r="G14" s="19">
        <v>325</v>
      </c>
      <c r="H14" s="19">
        <v>298</v>
      </c>
      <c r="I14" s="19">
        <v>287</v>
      </c>
      <c r="J14" s="19">
        <v>336</v>
      </c>
      <c r="K14" s="19">
        <v>319</v>
      </c>
    </row>
    <row r="15" spans="1:11" ht="15" customHeight="1">
      <c r="A15" s="20" t="s">
        <v>5</v>
      </c>
      <c r="B15" s="19">
        <v>173</v>
      </c>
      <c r="C15" s="19">
        <v>163</v>
      </c>
      <c r="D15" s="19">
        <v>146</v>
      </c>
      <c r="E15" s="19">
        <v>147</v>
      </c>
      <c r="F15" s="19">
        <v>149</v>
      </c>
      <c r="G15" s="19">
        <v>145</v>
      </c>
      <c r="H15" s="19">
        <v>117</v>
      </c>
      <c r="I15" s="19">
        <v>146</v>
      </c>
      <c r="J15" s="19">
        <v>187</v>
      </c>
      <c r="K15" s="19">
        <v>167</v>
      </c>
    </row>
    <row r="16" spans="1:11" ht="15" customHeight="1">
      <c r="A16" s="20" t="s">
        <v>61</v>
      </c>
      <c r="B16" s="19">
        <v>789</v>
      </c>
      <c r="C16" s="19">
        <v>707</v>
      </c>
      <c r="D16" s="19">
        <v>737</v>
      </c>
      <c r="E16" s="19">
        <v>763</v>
      </c>
      <c r="F16" s="19">
        <v>722</v>
      </c>
      <c r="G16" s="19">
        <v>799</v>
      </c>
      <c r="H16" s="19">
        <v>709</v>
      </c>
      <c r="I16" s="19">
        <v>805</v>
      </c>
      <c r="J16" s="19">
        <v>886</v>
      </c>
      <c r="K16" s="19">
        <v>828</v>
      </c>
    </row>
    <row r="17" spans="1:11" ht="15" customHeight="1">
      <c r="A17" s="20" t="s">
        <v>62</v>
      </c>
      <c r="B17" s="19">
        <v>716</v>
      </c>
      <c r="C17" s="19">
        <v>628</v>
      </c>
      <c r="D17" s="19">
        <v>617</v>
      </c>
      <c r="E17" s="19">
        <v>631</v>
      </c>
      <c r="F17" s="19">
        <v>622</v>
      </c>
      <c r="G17" s="19">
        <v>609</v>
      </c>
      <c r="H17" s="19">
        <v>556</v>
      </c>
      <c r="I17" s="19">
        <v>633</v>
      </c>
      <c r="J17" s="19">
        <v>644</v>
      </c>
      <c r="K17" s="19">
        <v>649</v>
      </c>
    </row>
    <row r="18" spans="1:11" ht="15" customHeight="1">
      <c r="A18" s="20" t="s">
        <v>63</v>
      </c>
      <c r="B18" s="19">
        <v>243</v>
      </c>
      <c r="C18" s="19">
        <v>242</v>
      </c>
      <c r="D18" s="19">
        <v>261</v>
      </c>
      <c r="E18" s="19">
        <v>250</v>
      </c>
      <c r="F18" s="19">
        <v>301</v>
      </c>
      <c r="G18" s="19">
        <v>325</v>
      </c>
      <c r="H18" s="19">
        <v>286</v>
      </c>
      <c r="I18" s="19">
        <v>280</v>
      </c>
      <c r="J18" s="19">
        <v>351</v>
      </c>
      <c r="K18" s="19">
        <v>351</v>
      </c>
    </row>
    <row r="19" spans="1:11" ht="15" customHeight="1">
      <c r="A19" s="20" t="s">
        <v>64</v>
      </c>
      <c r="B19" s="19">
        <v>885</v>
      </c>
      <c r="C19" s="19">
        <v>895</v>
      </c>
      <c r="D19" s="19">
        <v>856</v>
      </c>
      <c r="E19" s="19">
        <v>923</v>
      </c>
      <c r="F19" s="19">
        <v>1044</v>
      </c>
      <c r="G19" s="19">
        <v>1057</v>
      </c>
      <c r="H19" s="19">
        <v>987</v>
      </c>
      <c r="I19" s="19">
        <v>974</v>
      </c>
      <c r="J19" s="19">
        <v>1190</v>
      </c>
      <c r="K19" s="19">
        <v>1125</v>
      </c>
    </row>
    <row r="20" spans="1:11" ht="15" customHeight="1">
      <c r="A20" s="20" t="s">
        <v>65</v>
      </c>
      <c r="B20" s="19">
        <v>483</v>
      </c>
      <c r="C20" s="19">
        <v>466</v>
      </c>
      <c r="D20" s="19">
        <v>482</v>
      </c>
      <c r="E20" s="19">
        <v>486</v>
      </c>
      <c r="F20" s="19">
        <v>517</v>
      </c>
      <c r="G20" s="19">
        <v>480</v>
      </c>
      <c r="H20" s="19">
        <v>428</v>
      </c>
      <c r="I20" s="19">
        <v>439</v>
      </c>
      <c r="J20" s="19">
        <v>468</v>
      </c>
      <c r="K20" s="19">
        <v>469</v>
      </c>
    </row>
    <row r="21" spans="1:11" ht="15" customHeight="1">
      <c r="A21" s="20" t="s">
        <v>66</v>
      </c>
      <c r="B21" s="19">
        <v>128</v>
      </c>
      <c r="C21" s="19">
        <v>139</v>
      </c>
      <c r="D21" s="19">
        <v>135</v>
      </c>
      <c r="E21" s="19">
        <v>121</v>
      </c>
      <c r="F21" s="19">
        <v>111</v>
      </c>
      <c r="G21" s="19">
        <v>126</v>
      </c>
      <c r="H21" s="19">
        <v>94</v>
      </c>
      <c r="I21" s="19">
        <v>131</v>
      </c>
      <c r="J21" s="19">
        <v>138</v>
      </c>
      <c r="K21" s="19">
        <v>139</v>
      </c>
    </row>
    <row r="22" spans="1:11" ht="15" customHeight="1">
      <c r="A22" s="20" t="s">
        <v>67</v>
      </c>
      <c r="B22" s="19">
        <v>283</v>
      </c>
      <c r="C22" s="19">
        <v>283</v>
      </c>
      <c r="D22" s="19">
        <v>295</v>
      </c>
      <c r="E22" s="19">
        <v>324</v>
      </c>
      <c r="F22" s="19">
        <v>339</v>
      </c>
      <c r="G22" s="19">
        <v>343</v>
      </c>
      <c r="H22" s="19">
        <v>292</v>
      </c>
      <c r="I22" s="19">
        <v>286</v>
      </c>
      <c r="J22" s="19">
        <v>330</v>
      </c>
      <c r="K22" s="19">
        <v>292</v>
      </c>
    </row>
    <row r="23" spans="1:11" ht="15" customHeight="1">
      <c r="A23" s="20" t="s">
        <v>68</v>
      </c>
      <c r="B23" s="19">
        <v>161</v>
      </c>
      <c r="C23" s="19">
        <v>191</v>
      </c>
      <c r="D23" s="19">
        <v>160</v>
      </c>
      <c r="E23" s="19">
        <v>172</v>
      </c>
      <c r="F23" s="19">
        <v>169</v>
      </c>
      <c r="G23" s="19">
        <v>170</v>
      </c>
      <c r="H23" s="19">
        <v>167</v>
      </c>
      <c r="I23" s="19">
        <v>159</v>
      </c>
      <c r="J23" s="19">
        <v>167</v>
      </c>
      <c r="K23" s="19">
        <v>147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10581</v>
      </c>
      <c r="C25" s="24">
        <v>10350</v>
      </c>
      <c r="D25" s="24">
        <v>9949</v>
      </c>
      <c r="E25" s="24">
        <v>10143</v>
      </c>
      <c r="F25" s="24">
        <v>10725</v>
      </c>
      <c r="G25" s="24">
        <v>10724</v>
      </c>
      <c r="H25" s="24">
        <v>9505</v>
      </c>
      <c r="I25" s="24">
        <v>10618</v>
      </c>
      <c r="J25" s="24">
        <v>11751</v>
      </c>
      <c r="K25" s="24">
        <v>11557</v>
      </c>
    </row>
    <row r="26" spans="1:11" ht="15" customHeight="1">
      <c r="A26" s="25" t="s">
        <v>71</v>
      </c>
      <c r="B26" s="19">
        <v>2535</v>
      </c>
      <c r="C26" s="19">
        <v>2549</v>
      </c>
      <c r="D26" s="19">
        <v>2445</v>
      </c>
      <c r="E26" s="19">
        <v>2550</v>
      </c>
      <c r="F26" s="19">
        <v>2598</v>
      </c>
      <c r="G26" s="19">
        <v>2601</v>
      </c>
      <c r="H26" s="19">
        <v>2335</v>
      </c>
      <c r="I26" s="19">
        <v>2401</v>
      </c>
      <c r="J26" s="19">
        <v>2779</v>
      </c>
      <c r="K26" s="19">
        <v>2708</v>
      </c>
    </row>
    <row r="27" spans="1:11" ht="15" customHeight="1">
      <c r="A27" s="25" t="s">
        <v>72</v>
      </c>
      <c r="B27" s="19">
        <v>2442</v>
      </c>
      <c r="C27" s="19">
        <v>2251</v>
      </c>
      <c r="D27" s="19">
        <v>2243</v>
      </c>
      <c r="E27" s="19">
        <v>2202</v>
      </c>
      <c r="F27" s="19">
        <v>2409</v>
      </c>
      <c r="G27" s="19">
        <v>2389</v>
      </c>
      <c r="H27" s="19">
        <v>1992</v>
      </c>
      <c r="I27" s="19">
        <v>2142</v>
      </c>
      <c r="J27" s="19">
        <v>2583</v>
      </c>
      <c r="K27" s="19">
        <v>2552</v>
      </c>
    </row>
    <row r="28" spans="1:11" ht="15" customHeight="1">
      <c r="A28" s="26" t="s">
        <v>73</v>
      </c>
      <c r="B28" s="27">
        <v>4977</v>
      </c>
      <c r="C28" s="27">
        <v>4800</v>
      </c>
      <c r="D28" s="27">
        <v>4688</v>
      </c>
      <c r="E28" s="27">
        <v>4752</v>
      </c>
      <c r="F28" s="27">
        <v>5007</v>
      </c>
      <c r="G28" s="27">
        <v>4990</v>
      </c>
      <c r="H28" s="27">
        <v>4327</v>
      </c>
      <c r="I28" s="27">
        <v>4543</v>
      </c>
      <c r="J28" s="27">
        <v>5362</v>
      </c>
      <c r="K28" s="27">
        <v>5260</v>
      </c>
    </row>
    <row r="29" spans="1:11" ht="15" customHeight="1">
      <c r="A29" s="28" t="s">
        <v>74</v>
      </c>
      <c r="B29" s="27">
        <v>2444</v>
      </c>
      <c r="C29" s="27">
        <v>2379</v>
      </c>
      <c r="D29" s="27">
        <v>2407</v>
      </c>
      <c r="E29" s="27">
        <v>2353</v>
      </c>
      <c r="F29" s="27">
        <v>2417</v>
      </c>
      <c r="G29" s="27">
        <v>2654</v>
      </c>
      <c r="H29" s="27">
        <v>2478</v>
      </c>
      <c r="I29" s="27">
        <v>2395</v>
      </c>
      <c r="J29" s="27">
        <v>2811</v>
      </c>
      <c r="K29" s="27">
        <v>2768</v>
      </c>
    </row>
    <row r="30" spans="1:11" ht="15" customHeight="1">
      <c r="A30" s="29" t="s">
        <v>75</v>
      </c>
      <c r="B30" s="30">
        <v>38143</v>
      </c>
      <c r="C30" s="30">
        <v>37021</v>
      </c>
      <c r="D30" s="30">
        <v>38132</v>
      </c>
      <c r="E30" s="30">
        <v>38042</v>
      </c>
      <c r="F30" s="30">
        <v>38752</v>
      </c>
      <c r="G30" s="30">
        <v>39511</v>
      </c>
      <c r="H30" s="30">
        <v>34255</v>
      </c>
      <c r="I30" s="30">
        <v>36204</v>
      </c>
      <c r="J30" s="30">
        <v>40796</v>
      </c>
      <c r="K30" s="30">
        <v>41008</v>
      </c>
    </row>
    <row r="31" spans="1:11" ht="15" customHeight="1">
      <c r="A31" s="31" t="s">
        <v>76</v>
      </c>
      <c r="B31" s="30">
        <v>32428</v>
      </c>
      <c r="C31" s="30">
        <v>31574</v>
      </c>
      <c r="D31" s="30">
        <v>31162</v>
      </c>
      <c r="E31" s="30">
        <v>31269</v>
      </c>
      <c r="F31" s="30">
        <v>32537</v>
      </c>
      <c r="G31" s="30">
        <v>32520</v>
      </c>
      <c r="H31" s="30">
        <v>28696</v>
      </c>
      <c r="I31" s="30">
        <v>29990</v>
      </c>
      <c r="J31" s="30">
        <v>33299</v>
      </c>
      <c r="K31" s="30">
        <v>33277</v>
      </c>
    </row>
    <row r="32" spans="1:11" ht="15" customHeight="1">
      <c r="A32" s="21" t="s">
        <v>69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1</v>
      </c>
      <c r="I32" s="22">
        <v>0</v>
      </c>
      <c r="J32" s="22">
        <v>1</v>
      </c>
      <c r="K32" s="22">
        <v>1</v>
      </c>
    </row>
    <row r="33" spans="1:11" ht="15" customHeight="1">
      <c r="A33" s="32" t="s">
        <v>77</v>
      </c>
      <c r="B33" s="33">
        <v>81152</v>
      </c>
      <c r="C33" s="33">
        <v>78945</v>
      </c>
      <c r="D33" s="33">
        <v>79243</v>
      </c>
      <c r="E33" s="33">
        <v>79454</v>
      </c>
      <c r="F33" s="33">
        <v>82014</v>
      </c>
      <c r="G33" s="33">
        <v>82755</v>
      </c>
      <c r="H33" s="33">
        <v>72457</v>
      </c>
      <c r="I33" s="33">
        <v>76812</v>
      </c>
      <c r="J33" s="33">
        <v>85847</v>
      </c>
      <c r="K33" s="33">
        <v>85843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86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40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527</v>
      </c>
      <c r="C5" s="19">
        <v>549</v>
      </c>
      <c r="D5" s="19">
        <v>568</v>
      </c>
      <c r="E5" s="19">
        <v>569</v>
      </c>
      <c r="F5" s="19">
        <v>637</v>
      </c>
      <c r="G5" s="19">
        <v>638</v>
      </c>
      <c r="H5" s="19">
        <v>514</v>
      </c>
      <c r="I5" s="19">
        <v>519</v>
      </c>
      <c r="J5" s="19">
        <v>481</v>
      </c>
      <c r="K5" s="19">
        <v>663</v>
      </c>
    </row>
    <row r="6" spans="1:11" ht="15" customHeight="1">
      <c r="A6" s="20" t="s">
        <v>56</v>
      </c>
      <c r="B6" s="19">
        <v>172</v>
      </c>
      <c r="C6" s="19">
        <v>139</v>
      </c>
      <c r="D6" s="19">
        <v>134</v>
      </c>
      <c r="E6" s="19">
        <v>142</v>
      </c>
      <c r="F6" s="19">
        <v>86</v>
      </c>
      <c r="G6" s="19">
        <v>91</v>
      </c>
      <c r="H6" s="19">
        <v>148</v>
      </c>
      <c r="I6" s="19">
        <v>81</v>
      </c>
      <c r="J6" s="19">
        <v>76</v>
      </c>
      <c r="K6" s="19">
        <v>111</v>
      </c>
    </row>
    <row r="7" spans="1:11" ht="15" customHeight="1">
      <c r="A7" s="20" t="s">
        <v>57</v>
      </c>
      <c r="B7" s="19">
        <v>41</v>
      </c>
      <c r="C7" s="19">
        <v>68</v>
      </c>
      <c r="D7" s="19">
        <v>80</v>
      </c>
      <c r="E7" s="19">
        <v>94</v>
      </c>
      <c r="F7" s="19">
        <v>155</v>
      </c>
      <c r="G7" s="19">
        <v>204</v>
      </c>
      <c r="H7" s="19">
        <v>138</v>
      </c>
      <c r="I7" s="19">
        <v>142</v>
      </c>
      <c r="J7" s="19">
        <v>113</v>
      </c>
      <c r="K7" s="19">
        <v>181</v>
      </c>
    </row>
    <row r="8" spans="1:11" ht="15" customHeight="1">
      <c r="A8" s="20" t="s">
        <v>58</v>
      </c>
      <c r="B8" s="19">
        <v>2436</v>
      </c>
      <c r="C8" s="19">
        <v>2070</v>
      </c>
      <c r="D8" s="19">
        <v>1866</v>
      </c>
      <c r="E8" s="19">
        <v>1961</v>
      </c>
      <c r="F8" s="19">
        <v>2471</v>
      </c>
      <c r="G8" s="19">
        <v>2984</v>
      </c>
      <c r="H8" s="19">
        <v>3702</v>
      </c>
      <c r="I8" s="19">
        <v>3131</v>
      </c>
      <c r="J8" s="19">
        <v>3110</v>
      </c>
      <c r="K8" s="19">
        <v>3853</v>
      </c>
    </row>
    <row r="9" spans="1:11" ht="15" customHeight="1">
      <c r="A9" s="20" t="s">
        <v>1</v>
      </c>
      <c r="B9" s="19">
        <v>211</v>
      </c>
      <c r="C9" s="19">
        <v>227</v>
      </c>
      <c r="D9" s="19">
        <v>339</v>
      </c>
      <c r="E9" s="19">
        <v>303</v>
      </c>
      <c r="F9" s="19">
        <v>211</v>
      </c>
      <c r="G9" s="19">
        <v>257</v>
      </c>
      <c r="H9" s="19">
        <v>265</v>
      </c>
      <c r="I9" s="19">
        <v>208</v>
      </c>
      <c r="J9" s="19">
        <v>158</v>
      </c>
      <c r="K9" s="19">
        <v>152</v>
      </c>
    </row>
    <row r="10" spans="1:11" ht="15" customHeight="1">
      <c r="A10" s="20" t="s">
        <v>2</v>
      </c>
      <c r="B10" s="19">
        <v>129</v>
      </c>
      <c r="C10" s="19">
        <v>99</v>
      </c>
      <c r="D10" s="19">
        <v>123</v>
      </c>
      <c r="E10" s="19">
        <v>73</v>
      </c>
      <c r="F10" s="19">
        <v>85</v>
      </c>
      <c r="G10" s="19">
        <v>116</v>
      </c>
      <c r="H10" s="19">
        <v>95</v>
      </c>
      <c r="I10" s="19">
        <v>77</v>
      </c>
      <c r="J10" s="19">
        <v>76</v>
      </c>
      <c r="K10" s="19">
        <v>49</v>
      </c>
    </row>
    <row r="11" spans="1:11" ht="15" customHeight="1">
      <c r="A11" s="20" t="s">
        <v>59</v>
      </c>
      <c r="B11" s="19">
        <v>201</v>
      </c>
      <c r="C11" s="19">
        <v>351</v>
      </c>
      <c r="D11" s="19">
        <v>247</v>
      </c>
      <c r="E11" s="19">
        <v>547</v>
      </c>
      <c r="F11" s="19">
        <v>513</v>
      </c>
      <c r="G11" s="19">
        <v>515</v>
      </c>
      <c r="H11" s="19">
        <v>555</v>
      </c>
      <c r="I11" s="19">
        <v>199</v>
      </c>
      <c r="J11" s="19">
        <v>79</v>
      </c>
      <c r="K11" s="19">
        <v>60</v>
      </c>
    </row>
    <row r="12" spans="1:11" ht="15" customHeight="1">
      <c r="A12" s="20" t="s">
        <v>3</v>
      </c>
      <c r="B12" s="19">
        <v>55</v>
      </c>
      <c r="C12" s="19">
        <v>50</v>
      </c>
      <c r="D12" s="19">
        <v>94</v>
      </c>
      <c r="E12" s="19">
        <v>131</v>
      </c>
      <c r="F12" s="19">
        <v>138</v>
      </c>
      <c r="G12" s="19">
        <v>141</v>
      </c>
      <c r="H12" s="19">
        <v>107</v>
      </c>
      <c r="I12" s="19">
        <v>97</v>
      </c>
      <c r="J12" s="19">
        <v>89</v>
      </c>
      <c r="K12" s="19">
        <v>57</v>
      </c>
    </row>
    <row r="13" spans="1:11" ht="15" customHeight="1">
      <c r="A13" s="20" t="s">
        <v>60</v>
      </c>
      <c r="B13" s="19">
        <v>940</v>
      </c>
      <c r="C13" s="19">
        <v>704</v>
      </c>
      <c r="D13" s="19">
        <v>1056</v>
      </c>
      <c r="E13" s="19">
        <v>1094</v>
      </c>
      <c r="F13" s="19">
        <v>735</v>
      </c>
      <c r="G13" s="19">
        <v>685</v>
      </c>
      <c r="H13" s="19">
        <v>800</v>
      </c>
      <c r="I13" s="19">
        <v>522</v>
      </c>
      <c r="J13" s="19">
        <v>572</v>
      </c>
      <c r="K13" s="19">
        <v>486</v>
      </c>
    </row>
    <row r="14" spans="1:11" ht="15" customHeight="1">
      <c r="A14" s="20" t="s">
        <v>4</v>
      </c>
      <c r="B14" s="19">
        <v>115</v>
      </c>
      <c r="C14" s="19">
        <v>167</v>
      </c>
      <c r="D14" s="19">
        <v>249</v>
      </c>
      <c r="E14" s="19">
        <v>174</v>
      </c>
      <c r="F14" s="19">
        <v>258</v>
      </c>
      <c r="G14" s="19">
        <v>213</v>
      </c>
      <c r="H14" s="19">
        <v>282</v>
      </c>
      <c r="I14" s="19">
        <v>329</v>
      </c>
      <c r="J14" s="19">
        <v>253</v>
      </c>
      <c r="K14" s="19">
        <v>230</v>
      </c>
    </row>
    <row r="15" spans="1:11" ht="15" customHeight="1">
      <c r="A15" s="20" t="s">
        <v>5</v>
      </c>
      <c r="B15" s="19">
        <v>151</v>
      </c>
      <c r="C15" s="19">
        <v>145</v>
      </c>
      <c r="D15" s="19">
        <v>271</v>
      </c>
      <c r="E15" s="19">
        <v>293</v>
      </c>
      <c r="F15" s="19">
        <v>367</v>
      </c>
      <c r="G15" s="19">
        <v>320</v>
      </c>
      <c r="H15" s="19">
        <v>146</v>
      </c>
      <c r="I15" s="19">
        <v>148</v>
      </c>
      <c r="J15" s="19">
        <v>119</v>
      </c>
      <c r="K15" s="19">
        <v>125</v>
      </c>
    </row>
    <row r="16" spans="1:11" ht="15" customHeight="1">
      <c r="A16" s="20" t="s">
        <v>61</v>
      </c>
      <c r="B16" s="19">
        <v>425</v>
      </c>
      <c r="C16" s="19">
        <v>683</v>
      </c>
      <c r="D16" s="19">
        <v>1050</v>
      </c>
      <c r="E16" s="19">
        <v>912</v>
      </c>
      <c r="F16" s="19">
        <v>1096</v>
      </c>
      <c r="G16" s="19">
        <v>1147</v>
      </c>
      <c r="H16" s="19">
        <v>1196</v>
      </c>
      <c r="I16" s="19">
        <v>1181</v>
      </c>
      <c r="J16" s="19">
        <v>1224</v>
      </c>
      <c r="K16" s="19">
        <v>1119</v>
      </c>
    </row>
    <row r="17" spans="1:11" ht="15" customHeight="1">
      <c r="A17" s="20" t="s">
        <v>62</v>
      </c>
      <c r="B17" s="19">
        <v>934</v>
      </c>
      <c r="C17" s="19">
        <v>852</v>
      </c>
      <c r="D17" s="19">
        <v>584</v>
      </c>
      <c r="E17" s="19">
        <v>549</v>
      </c>
      <c r="F17" s="19">
        <v>453</v>
      </c>
      <c r="G17" s="19">
        <v>471</v>
      </c>
      <c r="H17" s="19">
        <v>637</v>
      </c>
      <c r="I17" s="19">
        <v>712</v>
      </c>
      <c r="J17" s="19">
        <v>690</v>
      </c>
      <c r="K17" s="19">
        <v>826</v>
      </c>
    </row>
    <row r="18" spans="1:11" ht="15" customHeight="1">
      <c r="A18" s="20" t="s">
        <v>63</v>
      </c>
      <c r="B18" s="19">
        <v>370</v>
      </c>
      <c r="C18" s="19">
        <v>216</v>
      </c>
      <c r="D18" s="19">
        <v>174</v>
      </c>
      <c r="E18" s="19">
        <v>213</v>
      </c>
      <c r="F18" s="19">
        <v>211</v>
      </c>
      <c r="G18" s="19">
        <v>219</v>
      </c>
      <c r="H18" s="19">
        <v>191</v>
      </c>
      <c r="I18" s="19">
        <v>235</v>
      </c>
      <c r="J18" s="19">
        <v>238</v>
      </c>
      <c r="K18" s="19">
        <v>257</v>
      </c>
    </row>
    <row r="19" spans="1:11" ht="15" customHeight="1">
      <c r="A19" s="20" t="s">
        <v>64</v>
      </c>
      <c r="B19" s="19">
        <v>815</v>
      </c>
      <c r="C19" s="19">
        <v>590</v>
      </c>
      <c r="D19" s="19">
        <v>488</v>
      </c>
      <c r="E19" s="19">
        <v>419</v>
      </c>
      <c r="F19" s="19">
        <v>445</v>
      </c>
      <c r="G19" s="19">
        <v>605</v>
      </c>
      <c r="H19" s="19">
        <v>776</v>
      </c>
      <c r="I19" s="19">
        <v>776</v>
      </c>
      <c r="J19" s="19">
        <v>1061</v>
      </c>
      <c r="K19" s="19">
        <v>818</v>
      </c>
    </row>
    <row r="20" spans="1:11" ht="15" customHeight="1">
      <c r="A20" s="20" t="s">
        <v>65</v>
      </c>
      <c r="B20" s="19">
        <v>612</v>
      </c>
      <c r="C20" s="19">
        <v>457</v>
      </c>
      <c r="D20" s="19">
        <v>393</v>
      </c>
      <c r="E20" s="19">
        <v>350</v>
      </c>
      <c r="F20" s="19">
        <v>338</v>
      </c>
      <c r="G20" s="19">
        <v>312</v>
      </c>
      <c r="H20" s="19">
        <v>299</v>
      </c>
      <c r="I20" s="19">
        <v>229</v>
      </c>
      <c r="J20" s="19">
        <v>195</v>
      </c>
      <c r="K20" s="19">
        <v>207</v>
      </c>
    </row>
    <row r="21" spans="1:11" ht="15" customHeight="1">
      <c r="A21" s="20" t="s">
        <v>66</v>
      </c>
      <c r="B21" s="19">
        <v>140</v>
      </c>
      <c r="C21" s="19">
        <v>156</v>
      </c>
      <c r="D21" s="19">
        <v>125</v>
      </c>
      <c r="E21" s="19">
        <v>99</v>
      </c>
      <c r="F21" s="19">
        <v>101</v>
      </c>
      <c r="G21" s="19">
        <v>87</v>
      </c>
      <c r="H21" s="19">
        <v>156</v>
      </c>
      <c r="I21" s="19">
        <v>90</v>
      </c>
      <c r="J21" s="19">
        <v>103</v>
      </c>
      <c r="K21" s="19">
        <v>65</v>
      </c>
    </row>
    <row r="22" spans="1:11" ht="15" customHeight="1">
      <c r="A22" s="20" t="s">
        <v>67</v>
      </c>
      <c r="B22" s="19">
        <v>219</v>
      </c>
      <c r="C22" s="19">
        <v>272</v>
      </c>
      <c r="D22" s="19">
        <v>348</v>
      </c>
      <c r="E22" s="19">
        <v>329</v>
      </c>
      <c r="F22" s="19">
        <v>216</v>
      </c>
      <c r="G22" s="19">
        <v>268</v>
      </c>
      <c r="H22" s="19">
        <v>253</v>
      </c>
      <c r="I22" s="19">
        <v>198</v>
      </c>
      <c r="J22" s="19">
        <v>183</v>
      </c>
      <c r="K22" s="19">
        <v>139</v>
      </c>
    </row>
    <row r="23" spans="1:11" ht="15" customHeight="1">
      <c r="A23" s="20" t="s">
        <v>68</v>
      </c>
      <c r="B23" s="19">
        <v>107</v>
      </c>
      <c r="C23" s="19">
        <v>119</v>
      </c>
      <c r="D23" s="19">
        <v>141</v>
      </c>
      <c r="E23" s="19">
        <v>158</v>
      </c>
      <c r="F23" s="19">
        <v>102</v>
      </c>
      <c r="G23" s="19">
        <v>153</v>
      </c>
      <c r="H23" s="19">
        <v>118</v>
      </c>
      <c r="I23" s="19">
        <v>110</v>
      </c>
      <c r="J23" s="19">
        <v>47</v>
      </c>
      <c r="K23" s="19">
        <v>72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8600</v>
      </c>
      <c r="C25" s="24">
        <v>7914</v>
      </c>
      <c r="D25" s="24">
        <v>8330</v>
      </c>
      <c r="E25" s="24">
        <v>8410</v>
      </c>
      <c r="F25" s="24">
        <v>8618</v>
      </c>
      <c r="G25" s="24">
        <v>9426</v>
      </c>
      <c r="H25" s="24">
        <v>10378</v>
      </c>
      <c r="I25" s="24">
        <v>8984</v>
      </c>
      <c r="J25" s="24">
        <v>8867</v>
      </c>
      <c r="K25" s="24">
        <v>9470</v>
      </c>
    </row>
    <row r="26" spans="1:11" ht="15" customHeight="1">
      <c r="A26" s="25" t="s">
        <v>71</v>
      </c>
      <c r="B26" s="19">
        <v>1576</v>
      </c>
      <c r="C26" s="19">
        <v>1933</v>
      </c>
      <c r="D26" s="19">
        <v>2279</v>
      </c>
      <c r="E26" s="19">
        <v>2402</v>
      </c>
      <c r="F26" s="19">
        <v>2508</v>
      </c>
      <c r="G26" s="19">
        <v>2472</v>
      </c>
      <c r="H26" s="19">
        <v>2657</v>
      </c>
      <c r="I26" s="19">
        <v>2253</v>
      </c>
      <c r="J26" s="19">
        <v>2446</v>
      </c>
      <c r="K26" s="19">
        <v>2442</v>
      </c>
    </row>
    <row r="27" spans="1:11" ht="15" customHeight="1">
      <c r="A27" s="25" t="s">
        <v>72</v>
      </c>
      <c r="B27" s="19">
        <v>1957</v>
      </c>
      <c r="C27" s="19">
        <v>2068</v>
      </c>
      <c r="D27" s="19">
        <v>2659</v>
      </c>
      <c r="E27" s="19">
        <v>2977</v>
      </c>
      <c r="F27" s="19">
        <v>2827</v>
      </c>
      <c r="G27" s="19">
        <v>3035</v>
      </c>
      <c r="H27" s="19">
        <v>2560</v>
      </c>
      <c r="I27" s="19">
        <v>2583</v>
      </c>
      <c r="J27" s="19">
        <v>3115</v>
      </c>
      <c r="K27" s="19">
        <v>2841</v>
      </c>
    </row>
    <row r="28" spans="1:11" ht="15" customHeight="1">
      <c r="A28" s="26" t="s">
        <v>73</v>
      </c>
      <c r="B28" s="27">
        <v>3533</v>
      </c>
      <c r="C28" s="27">
        <v>4001</v>
      </c>
      <c r="D28" s="27">
        <v>4938</v>
      </c>
      <c r="E28" s="27">
        <v>5379</v>
      </c>
      <c r="F28" s="27">
        <v>5335</v>
      </c>
      <c r="G28" s="27">
        <v>5507</v>
      </c>
      <c r="H28" s="27">
        <v>5217</v>
      </c>
      <c r="I28" s="27">
        <v>4836</v>
      </c>
      <c r="J28" s="27">
        <v>5561</v>
      </c>
      <c r="K28" s="27">
        <v>5283</v>
      </c>
    </row>
    <row r="29" spans="1:11" ht="15" customHeight="1">
      <c r="A29" s="28" t="s">
        <v>74</v>
      </c>
      <c r="B29" s="27">
        <v>2120</v>
      </c>
      <c r="C29" s="27">
        <v>1971</v>
      </c>
      <c r="D29" s="27">
        <v>1930</v>
      </c>
      <c r="E29" s="27">
        <v>1795</v>
      </c>
      <c r="F29" s="27">
        <v>1883</v>
      </c>
      <c r="G29" s="27">
        <v>1617</v>
      </c>
      <c r="H29" s="27">
        <v>1474</v>
      </c>
      <c r="I29" s="27">
        <v>1441</v>
      </c>
      <c r="J29" s="27">
        <v>1441</v>
      </c>
      <c r="K29" s="27">
        <v>1598</v>
      </c>
    </row>
    <row r="30" spans="1:11" ht="15" customHeight="1">
      <c r="A30" s="29" t="s">
        <v>75</v>
      </c>
      <c r="B30" s="30">
        <v>32185</v>
      </c>
      <c r="C30" s="30">
        <v>30480</v>
      </c>
      <c r="D30" s="30">
        <v>32342</v>
      </c>
      <c r="E30" s="30">
        <v>34055</v>
      </c>
      <c r="F30" s="30">
        <v>35253</v>
      </c>
      <c r="G30" s="30">
        <v>37739</v>
      </c>
      <c r="H30" s="30">
        <v>36206</v>
      </c>
      <c r="I30" s="30">
        <v>34104</v>
      </c>
      <c r="J30" s="30">
        <v>34304</v>
      </c>
      <c r="K30" s="30">
        <v>33792</v>
      </c>
    </row>
    <row r="31" spans="1:11" ht="15" customHeight="1">
      <c r="A31" s="31" t="s">
        <v>76</v>
      </c>
      <c r="B31" s="30">
        <v>14347</v>
      </c>
      <c r="C31" s="30">
        <v>14264</v>
      </c>
      <c r="D31" s="30">
        <v>14909</v>
      </c>
      <c r="E31" s="30">
        <v>15790</v>
      </c>
      <c r="F31" s="30">
        <v>15915</v>
      </c>
      <c r="G31" s="30">
        <v>16580</v>
      </c>
      <c r="H31" s="30">
        <v>15309</v>
      </c>
      <c r="I31" s="30">
        <v>13600</v>
      </c>
      <c r="J31" s="30">
        <v>14760</v>
      </c>
      <c r="K31" s="30">
        <v>15653</v>
      </c>
    </row>
    <row r="32" spans="1:11" ht="15" customHeight="1">
      <c r="A32" s="21" t="s">
        <v>69</v>
      </c>
      <c r="B32" s="22">
        <v>0</v>
      </c>
      <c r="C32" s="22">
        <v>0</v>
      </c>
      <c r="D32" s="22">
        <v>1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15" customHeight="1">
      <c r="A33" s="32" t="s">
        <v>77</v>
      </c>
      <c r="B33" s="33">
        <v>55132</v>
      </c>
      <c r="C33" s="33">
        <v>52658</v>
      </c>
      <c r="D33" s="33">
        <v>55582</v>
      </c>
      <c r="E33" s="33">
        <v>58255</v>
      </c>
      <c r="F33" s="33">
        <v>59786</v>
      </c>
      <c r="G33" s="33">
        <v>63745</v>
      </c>
      <c r="H33" s="33">
        <v>61893</v>
      </c>
      <c r="I33" s="33">
        <v>56688</v>
      </c>
      <c r="J33" s="33">
        <v>57931</v>
      </c>
      <c r="K33" s="33">
        <v>58915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87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41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489</v>
      </c>
      <c r="C5" s="19">
        <v>453</v>
      </c>
      <c r="D5" s="19">
        <v>438</v>
      </c>
      <c r="E5" s="19">
        <v>565</v>
      </c>
      <c r="F5" s="19">
        <v>662</v>
      </c>
      <c r="G5" s="19">
        <v>706</v>
      </c>
      <c r="H5" s="19">
        <v>767</v>
      </c>
      <c r="I5" s="19">
        <v>848</v>
      </c>
      <c r="J5" s="19">
        <v>893</v>
      </c>
      <c r="K5" s="19">
        <v>885</v>
      </c>
    </row>
    <row r="6" spans="1:11" ht="15" customHeight="1">
      <c r="A6" s="20" t="s">
        <v>56</v>
      </c>
      <c r="B6" s="19">
        <v>144</v>
      </c>
      <c r="C6" s="19">
        <v>139</v>
      </c>
      <c r="D6" s="19">
        <v>107</v>
      </c>
      <c r="E6" s="19">
        <v>164</v>
      </c>
      <c r="F6" s="19">
        <v>175</v>
      </c>
      <c r="G6" s="19">
        <v>185</v>
      </c>
      <c r="H6" s="19">
        <v>215</v>
      </c>
      <c r="I6" s="19">
        <v>277</v>
      </c>
      <c r="J6" s="19">
        <v>307</v>
      </c>
      <c r="K6" s="19">
        <v>291</v>
      </c>
    </row>
    <row r="7" spans="1:11" ht="15" customHeight="1">
      <c r="A7" s="20" t="s">
        <v>57</v>
      </c>
      <c r="B7" s="19">
        <v>103</v>
      </c>
      <c r="C7" s="19">
        <v>113</v>
      </c>
      <c r="D7" s="19">
        <v>72</v>
      </c>
      <c r="E7" s="19">
        <v>92</v>
      </c>
      <c r="F7" s="19">
        <v>117</v>
      </c>
      <c r="G7" s="19">
        <v>140</v>
      </c>
      <c r="H7" s="19">
        <v>147</v>
      </c>
      <c r="I7" s="19">
        <v>165</v>
      </c>
      <c r="J7" s="19">
        <v>167</v>
      </c>
      <c r="K7" s="19">
        <v>174</v>
      </c>
    </row>
    <row r="8" spans="1:11" ht="15" customHeight="1">
      <c r="A8" s="20" t="s">
        <v>58</v>
      </c>
      <c r="B8" s="19">
        <v>1751</v>
      </c>
      <c r="C8" s="19">
        <v>1552</v>
      </c>
      <c r="D8" s="19">
        <v>1597</v>
      </c>
      <c r="E8" s="19">
        <v>1720</v>
      </c>
      <c r="F8" s="19">
        <v>1830</v>
      </c>
      <c r="G8" s="19">
        <v>2455</v>
      </c>
      <c r="H8" s="19">
        <v>2176</v>
      </c>
      <c r="I8" s="19">
        <v>2411</v>
      </c>
      <c r="J8" s="19">
        <v>2828</v>
      </c>
      <c r="K8" s="19">
        <v>2808</v>
      </c>
    </row>
    <row r="9" spans="1:11" ht="15" customHeight="1">
      <c r="A9" s="20" t="s">
        <v>1</v>
      </c>
      <c r="B9" s="19">
        <v>164</v>
      </c>
      <c r="C9" s="19">
        <v>202</v>
      </c>
      <c r="D9" s="19">
        <v>195</v>
      </c>
      <c r="E9" s="19">
        <v>216</v>
      </c>
      <c r="F9" s="19">
        <v>238</v>
      </c>
      <c r="G9" s="19">
        <v>245</v>
      </c>
      <c r="H9" s="19">
        <v>299</v>
      </c>
      <c r="I9" s="19">
        <v>394</v>
      </c>
      <c r="J9" s="19">
        <v>382</v>
      </c>
      <c r="K9" s="19">
        <v>358</v>
      </c>
    </row>
    <row r="10" spans="1:11" ht="15" customHeight="1">
      <c r="A10" s="20" t="s">
        <v>2</v>
      </c>
      <c r="B10" s="19">
        <v>189</v>
      </c>
      <c r="C10" s="19">
        <v>206</v>
      </c>
      <c r="D10" s="19">
        <v>177</v>
      </c>
      <c r="E10" s="19">
        <v>213</v>
      </c>
      <c r="F10" s="19">
        <v>229</v>
      </c>
      <c r="G10" s="19">
        <v>259</v>
      </c>
      <c r="H10" s="19">
        <v>254</v>
      </c>
      <c r="I10" s="19">
        <v>324</v>
      </c>
      <c r="J10" s="19">
        <v>341</v>
      </c>
      <c r="K10" s="19">
        <v>327</v>
      </c>
    </row>
    <row r="11" spans="1:11" ht="15" customHeight="1">
      <c r="A11" s="20" t="s">
        <v>59</v>
      </c>
      <c r="B11" s="19">
        <v>185</v>
      </c>
      <c r="C11" s="19">
        <v>148</v>
      </c>
      <c r="D11" s="19">
        <v>177</v>
      </c>
      <c r="E11" s="19">
        <v>218</v>
      </c>
      <c r="F11" s="19">
        <v>241</v>
      </c>
      <c r="G11" s="19">
        <v>220</v>
      </c>
      <c r="H11" s="19">
        <v>245</v>
      </c>
      <c r="I11" s="19">
        <v>299</v>
      </c>
      <c r="J11" s="19">
        <v>330</v>
      </c>
      <c r="K11" s="19">
        <v>360</v>
      </c>
    </row>
    <row r="12" spans="1:11" ht="15" customHeight="1">
      <c r="A12" s="20" t="s">
        <v>3</v>
      </c>
      <c r="B12" s="19">
        <v>59</v>
      </c>
      <c r="C12" s="19">
        <v>64</v>
      </c>
      <c r="D12" s="19">
        <v>49</v>
      </c>
      <c r="E12" s="19">
        <v>79</v>
      </c>
      <c r="F12" s="19">
        <v>132</v>
      </c>
      <c r="G12" s="19">
        <v>121</v>
      </c>
      <c r="H12" s="19">
        <v>148</v>
      </c>
      <c r="I12" s="19">
        <v>161</v>
      </c>
      <c r="J12" s="19">
        <v>174</v>
      </c>
      <c r="K12" s="19">
        <v>166</v>
      </c>
    </row>
    <row r="13" spans="1:11" ht="15" customHeight="1">
      <c r="A13" s="20" t="s">
        <v>60</v>
      </c>
      <c r="B13" s="19">
        <v>506</v>
      </c>
      <c r="C13" s="19">
        <v>506</v>
      </c>
      <c r="D13" s="19">
        <v>499</v>
      </c>
      <c r="E13" s="19">
        <v>532</v>
      </c>
      <c r="F13" s="19">
        <v>519</v>
      </c>
      <c r="G13" s="19">
        <v>587</v>
      </c>
      <c r="H13" s="19">
        <v>731</v>
      </c>
      <c r="I13" s="19">
        <v>870</v>
      </c>
      <c r="J13" s="19">
        <v>930</v>
      </c>
      <c r="K13" s="19">
        <v>918</v>
      </c>
    </row>
    <row r="14" spans="1:11" ht="15" customHeight="1">
      <c r="A14" s="20" t="s">
        <v>4</v>
      </c>
      <c r="B14" s="19">
        <v>174</v>
      </c>
      <c r="C14" s="19">
        <v>148</v>
      </c>
      <c r="D14" s="19">
        <v>116</v>
      </c>
      <c r="E14" s="19">
        <v>190</v>
      </c>
      <c r="F14" s="19">
        <v>194</v>
      </c>
      <c r="G14" s="19">
        <v>217</v>
      </c>
      <c r="H14" s="19">
        <v>260</v>
      </c>
      <c r="I14" s="19">
        <v>334</v>
      </c>
      <c r="J14" s="19">
        <v>290</v>
      </c>
      <c r="K14" s="19">
        <v>350</v>
      </c>
    </row>
    <row r="15" spans="1:11" ht="15" customHeight="1">
      <c r="A15" s="20" t="s">
        <v>5</v>
      </c>
      <c r="B15" s="19">
        <v>67</v>
      </c>
      <c r="C15" s="19">
        <v>64</v>
      </c>
      <c r="D15" s="19">
        <v>48</v>
      </c>
      <c r="E15" s="19">
        <v>63</v>
      </c>
      <c r="F15" s="19">
        <v>78</v>
      </c>
      <c r="G15" s="19">
        <v>104</v>
      </c>
      <c r="H15" s="19">
        <v>118</v>
      </c>
      <c r="I15" s="19">
        <v>124</v>
      </c>
      <c r="J15" s="19">
        <v>140</v>
      </c>
      <c r="K15" s="19">
        <v>128</v>
      </c>
    </row>
    <row r="16" spans="1:11" ht="15" customHeight="1">
      <c r="A16" s="20" t="s">
        <v>61</v>
      </c>
      <c r="B16" s="19">
        <v>294</v>
      </c>
      <c r="C16" s="19">
        <v>334</v>
      </c>
      <c r="D16" s="19">
        <v>313</v>
      </c>
      <c r="E16" s="19">
        <v>415</v>
      </c>
      <c r="F16" s="19">
        <v>452</v>
      </c>
      <c r="G16" s="19">
        <v>449</v>
      </c>
      <c r="H16" s="19">
        <v>536</v>
      </c>
      <c r="I16" s="19">
        <v>642</v>
      </c>
      <c r="J16" s="19">
        <v>728</v>
      </c>
      <c r="K16" s="19">
        <v>696</v>
      </c>
    </row>
    <row r="17" spans="1:11" ht="15" customHeight="1">
      <c r="A17" s="20" t="s">
        <v>62</v>
      </c>
      <c r="B17" s="19">
        <v>300</v>
      </c>
      <c r="C17" s="19">
        <v>295</v>
      </c>
      <c r="D17" s="19">
        <v>238</v>
      </c>
      <c r="E17" s="19">
        <v>299</v>
      </c>
      <c r="F17" s="19">
        <v>372</v>
      </c>
      <c r="G17" s="19">
        <v>421</v>
      </c>
      <c r="H17" s="19">
        <v>466</v>
      </c>
      <c r="I17" s="19">
        <v>525</v>
      </c>
      <c r="J17" s="19">
        <v>610</v>
      </c>
      <c r="K17" s="19">
        <v>647</v>
      </c>
    </row>
    <row r="18" spans="1:11" ht="15" customHeight="1">
      <c r="A18" s="20" t="s">
        <v>63</v>
      </c>
      <c r="B18" s="19">
        <v>126</v>
      </c>
      <c r="C18" s="19">
        <v>138</v>
      </c>
      <c r="D18" s="19">
        <v>138</v>
      </c>
      <c r="E18" s="19">
        <v>138</v>
      </c>
      <c r="F18" s="19">
        <v>157</v>
      </c>
      <c r="G18" s="19">
        <v>193</v>
      </c>
      <c r="H18" s="19">
        <v>191</v>
      </c>
      <c r="I18" s="19">
        <v>233</v>
      </c>
      <c r="J18" s="19">
        <v>230</v>
      </c>
      <c r="K18" s="19">
        <v>203</v>
      </c>
    </row>
    <row r="19" spans="1:11" ht="15" customHeight="1">
      <c r="A19" s="20" t="s">
        <v>64</v>
      </c>
      <c r="B19" s="19">
        <v>469</v>
      </c>
      <c r="C19" s="19">
        <v>449</v>
      </c>
      <c r="D19" s="19">
        <v>471</v>
      </c>
      <c r="E19" s="19">
        <v>489</v>
      </c>
      <c r="F19" s="19">
        <v>547</v>
      </c>
      <c r="G19" s="19">
        <v>661</v>
      </c>
      <c r="H19" s="19">
        <v>718</v>
      </c>
      <c r="I19" s="19">
        <v>918</v>
      </c>
      <c r="J19" s="19">
        <v>879</v>
      </c>
      <c r="K19" s="19">
        <v>859</v>
      </c>
    </row>
    <row r="20" spans="1:11" ht="15" customHeight="1">
      <c r="A20" s="20" t="s">
        <v>65</v>
      </c>
      <c r="B20" s="19">
        <v>365</v>
      </c>
      <c r="C20" s="19">
        <v>355</v>
      </c>
      <c r="D20" s="19">
        <v>336</v>
      </c>
      <c r="E20" s="19">
        <v>345</v>
      </c>
      <c r="F20" s="19">
        <v>408</v>
      </c>
      <c r="G20" s="19">
        <v>450</v>
      </c>
      <c r="H20" s="19">
        <v>487</v>
      </c>
      <c r="I20" s="19">
        <v>609</v>
      </c>
      <c r="J20" s="19">
        <v>702</v>
      </c>
      <c r="K20" s="19">
        <v>636</v>
      </c>
    </row>
    <row r="21" spans="1:11" ht="15" customHeight="1">
      <c r="A21" s="20" t="s">
        <v>66</v>
      </c>
      <c r="B21" s="19">
        <v>99</v>
      </c>
      <c r="C21" s="19">
        <v>65</v>
      </c>
      <c r="D21" s="19">
        <v>76</v>
      </c>
      <c r="E21" s="19">
        <v>93</v>
      </c>
      <c r="F21" s="19">
        <v>124</v>
      </c>
      <c r="G21" s="19">
        <v>110</v>
      </c>
      <c r="H21" s="19">
        <v>150</v>
      </c>
      <c r="I21" s="19">
        <v>180</v>
      </c>
      <c r="J21" s="19">
        <v>216</v>
      </c>
      <c r="K21" s="19">
        <v>216</v>
      </c>
    </row>
    <row r="22" spans="1:11" ht="15" customHeight="1">
      <c r="A22" s="20" t="s">
        <v>67</v>
      </c>
      <c r="B22" s="19">
        <v>192</v>
      </c>
      <c r="C22" s="19">
        <v>191</v>
      </c>
      <c r="D22" s="19">
        <v>194</v>
      </c>
      <c r="E22" s="19">
        <v>258</v>
      </c>
      <c r="F22" s="19">
        <v>303</v>
      </c>
      <c r="G22" s="19">
        <v>347</v>
      </c>
      <c r="H22" s="19">
        <v>352</v>
      </c>
      <c r="I22" s="19">
        <v>382</v>
      </c>
      <c r="J22" s="19">
        <v>423</v>
      </c>
      <c r="K22" s="19">
        <v>428</v>
      </c>
    </row>
    <row r="23" spans="1:11" ht="15" customHeight="1">
      <c r="A23" s="20" t="s">
        <v>68</v>
      </c>
      <c r="B23" s="19">
        <v>128</v>
      </c>
      <c r="C23" s="19">
        <v>97</v>
      </c>
      <c r="D23" s="19">
        <v>107</v>
      </c>
      <c r="E23" s="19">
        <v>132</v>
      </c>
      <c r="F23" s="19">
        <v>141</v>
      </c>
      <c r="G23" s="19">
        <v>177</v>
      </c>
      <c r="H23" s="19">
        <v>225</v>
      </c>
      <c r="I23" s="19">
        <v>203</v>
      </c>
      <c r="J23" s="19">
        <v>268</v>
      </c>
      <c r="K23" s="19">
        <v>250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5804</v>
      </c>
      <c r="C25" s="24">
        <v>5519</v>
      </c>
      <c r="D25" s="24">
        <v>5348</v>
      </c>
      <c r="E25" s="24">
        <v>6221</v>
      </c>
      <c r="F25" s="24">
        <v>6919</v>
      </c>
      <c r="G25" s="24">
        <v>8047</v>
      </c>
      <c r="H25" s="24">
        <v>8485</v>
      </c>
      <c r="I25" s="24">
        <v>9899</v>
      </c>
      <c r="J25" s="24">
        <v>10838</v>
      </c>
      <c r="K25" s="24">
        <v>10700</v>
      </c>
    </row>
    <row r="26" spans="1:11" ht="15" customHeight="1">
      <c r="A26" s="25" t="s">
        <v>71</v>
      </c>
      <c r="B26" s="19">
        <v>2024</v>
      </c>
      <c r="C26" s="19">
        <v>2310</v>
      </c>
      <c r="D26" s="19">
        <v>2187</v>
      </c>
      <c r="E26" s="19">
        <v>2326</v>
      </c>
      <c r="F26" s="19">
        <v>2629</v>
      </c>
      <c r="G26" s="19">
        <v>3039</v>
      </c>
      <c r="H26" s="19">
        <v>3825</v>
      </c>
      <c r="I26" s="19">
        <v>3767</v>
      </c>
      <c r="J26" s="19">
        <v>3865</v>
      </c>
      <c r="K26" s="19">
        <v>3617</v>
      </c>
    </row>
    <row r="27" spans="1:11" ht="15" customHeight="1">
      <c r="A27" s="25" t="s">
        <v>72</v>
      </c>
      <c r="B27" s="19">
        <v>1369</v>
      </c>
      <c r="C27" s="19">
        <v>1691</v>
      </c>
      <c r="D27" s="19">
        <v>1627</v>
      </c>
      <c r="E27" s="19">
        <v>1728</v>
      </c>
      <c r="F27" s="19">
        <v>1901</v>
      </c>
      <c r="G27" s="19">
        <v>2245</v>
      </c>
      <c r="H27" s="19">
        <v>2807</v>
      </c>
      <c r="I27" s="19">
        <v>2489</v>
      </c>
      <c r="J27" s="19">
        <v>2555</v>
      </c>
      <c r="K27" s="19">
        <v>2540</v>
      </c>
    </row>
    <row r="28" spans="1:11" ht="15" customHeight="1">
      <c r="A28" s="26" t="s">
        <v>73</v>
      </c>
      <c r="B28" s="27">
        <v>3393</v>
      </c>
      <c r="C28" s="27">
        <v>4001</v>
      </c>
      <c r="D28" s="27">
        <v>3814</v>
      </c>
      <c r="E28" s="27">
        <v>4054</v>
      </c>
      <c r="F28" s="27">
        <v>4530</v>
      </c>
      <c r="G28" s="27">
        <v>5284</v>
      </c>
      <c r="H28" s="27">
        <v>6632</v>
      </c>
      <c r="I28" s="27">
        <v>6256</v>
      </c>
      <c r="J28" s="27">
        <v>6420</v>
      </c>
      <c r="K28" s="27">
        <v>6157</v>
      </c>
    </row>
    <row r="29" spans="1:11" ht="15" customHeight="1">
      <c r="A29" s="28" t="s">
        <v>74</v>
      </c>
      <c r="B29" s="27">
        <v>1387</v>
      </c>
      <c r="C29" s="27">
        <v>1359</v>
      </c>
      <c r="D29" s="27">
        <v>1443</v>
      </c>
      <c r="E29" s="27">
        <v>1597</v>
      </c>
      <c r="F29" s="27">
        <v>1852</v>
      </c>
      <c r="G29" s="27">
        <v>1797</v>
      </c>
      <c r="H29" s="27">
        <v>1799</v>
      </c>
      <c r="I29" s="27">
        <v>2076</v>
      </c>
      <c r="J29" s="27">
        <v>2471</v>
      </c>
      <c r="K29" s="27">
        <v>2491</v>
      </c>
    </row>
    <row r="30" spans="1:11" ht="15" customHeight="1">
      <c r="A30" s="29" t="s">
        <v>75</v>
      </c>
      <c r="B30" s="30">
        <v>23835</v>
      </c>
      <c r="C30" s="30">
        <v>24998</v>
      </c>
      <c r="D30" s="30">
        <v>23988</v>
      </c>
      <c r="E30" s="30">
        <v>23478</v>
      </c>
      <c r="F30" s="30">
        <v>26958</v>
      </c>
      <c r="G30" s="30">
        <v>32849</v>
      </c>
      <c r="H30" s="30">
        <v>41757</v>
      </c>
      <c r="I30" s="30">
        <v>40254</v>
      </c>
      <c r="J30" s="30">
        <v>39028</v>
      </c>
      <c r="K30" s="30">
        <v>36015</v>
      </c>
    </row>
    <row r="31" spans="1:11" ht="15" customHeight="1">
      <c r="A31" s="31" t="s">
        <v>76</v>
      </c>
      <c r="B31" s="30">
        <v>13225</v>
      </c>
      <c r="C31" s="30">
        <v>13229</v>
      </c>
      <c r="D31" s="30">
        <v>13214</v>
      </c>
      <c r="E31" s="30">
        <v>13905</v>
      </c>
      <c r="F31" s="30">
        <v>15804</v>
      </c>
      <c r="G31" s="30">
        <v>16429</v>
      </c>
      <c r="H31" s="30">
        <v>17106</v>
      </c>
      <c r="I31" s="30">
        <v>19979</v>
      </c>
      <c r="J31" s="30">
        <v>24714</v>
      </c>
      <c r="K31" s="30">
        <v>24090</v>
      </c>
    </row>
    <row r="32" spans="1:11" ht="15" customHeight="1">
      <c r="A32" s="21" t="s">
        <v>69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15" customHeight="1">
      <c r="A33" s="32" t="s">
        <v>77</v>
      </c>
      <c r="B33" s="33">
        <v>42864</v>
      </c>
      <c r="C33" s="33">
        <v>43746</v>
      </c>
      <c r="D33" s="33">
        <v>42550</v>
      </c>
      <c r="E33" s="33">
        <v>43604</v>
      </c>
      <c r="F33" s="33">
        <v>49681</v>
      </c>
      <c r="G33" s="33">
        <v>57325</v>
      </c>
      <c r="H33" s="33">
        <v>67348</v>
      </c>
      <c r="I33" s="33">
        <v>70132</v>
      </c>
      <c r="J33" s="33">
        <v>74580</v>
      </c>
      <c r="K33" s="33">
        <v>70805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M36"/>
  <sheetViews>
    <sheetView showGridLines="0" zoomScale="80" zoomScaleNormal="80" zoomScaleSheetLayoutView="75" zoomScalePageLayoutView="75" workbookViewId="0">
      <selection sqref="A1:M1"/>
    </sheetView>
  </sheetViews>
  <sheetFormatPr baseColWidth="10" defaultColWidth="8" defaultRowHeight="10.5"/>
  <cols>
    <col min="1" max="1" width="30.7109375" style="1" customWidth="1"/>
    <col min="2" max="2" width="13.28515625" style="1" customWidth="1"/>
    <col min="3" max="3" width="14.140625" style="1" customWidth="1"/>
    <col min="4" max="5" width="13.28515625" style="1" customWidth="1"/>
    <col min="6" max="6" width="14.140625" style="1" customWidth="1"/>
    <col min="7" max="8" width="13.28515625" style="1" customWidth="1"/>
    <col min="9" max="9" width="14.140625" style="1" customWidth="1"/>
    <col min="10" max="11" width="13.28515625" style="1" customWidth="1"/>
    <col min="12" max="12" width="14.140625" style="1" customWidth="1"/>
    <col min="13" max="13" width="13.28515625" style="1" customWidth="1"/>
    <col min="14" max="16384" width="8" style="1"/>
  </cols>
  <sheetData>
    <row r="1" spans="1:13" ht="19.899999999999999" customHeight="1">
      <c r="A1" s="192" t="s">
        <v>88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3" ht="19.899999999999999" customHeight="1">
      <c r="A2" s="195" t="s">
        <v>42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7"/>
    </row>
    <row r="3" spans="1:13" ht="19.899999999999999" customHeight="1">
      <c r="A3" s="204">
        <v>2023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6"/>
    </row>
    <row r="4" spans="1:13" ht="65.25" customHeight="1">
      <c r="A4" s="40"/>
      <c r="B4" s="207" t="s">
        <v>89</v>
      </c>
      <c r="C4" s="208"/>
      <c r="D4" s="209"/>
      <c r="E4" s="207" t="s">
        <v>90</v>
      </c>
      <c r="F4" s="208"/>
      <c r="G4" s="209"/>
      <c r="H4" s="207" t="s">
        <v>91</v>
      </c>
      <c r="I4" s="208"/>
      <c r="J4" s="209"/>
      <c r="K4" s="207" t="s">
        <v>92</v>
      </c>
      <c r="L4" s="208"/>
      <c r="M4" s="209"/>
    </row>
    <row r="5" spans="1:13" s="10" customFormat="1" ht="51.75" customHeight="1">
      <c r="A5" s="16"/>
      <c r="B5" s="41" t="s">
        <v>93</v>
      </c>
      <c r="C5" s="41" t="s">
        <v>94</v>
      </c>
      <c r="D5" s="41" t="s">
        <v>95</v>
      </c>
      <c r="E5" s="41" t="s">
        <v>93</v>
      </c>
      <c r="F5" s="41" t="s">
        <v>94</v>
      </c>
      <c r="G5" s="41" t="s">
        <v>95</v>
      </c>
      <c r="H5" s="41" t="s">
        <v>93</v>
      </c>
      <c r="I5" s="41" t="s">
        <v>94</v>
      </c>
      <c r="J5" s="41" t="s">
        <v>95</v>
      </c>
      <c r="K5" s="41" t="s">
        <v>93</v>
      </c>
      <c r="L5" s="41" t="s">
        <v>94</v>
      </c>
      <c r="M5" s="41" t="s">
        <v>95</v>
      </c>
    </row>
    <row r="6" spans="1:13" ht="15" customHeight="1">
      <c r="A6" s="42" t="s">
        <v>0</v>
      </c>
      <c r="B6" s="43">
        <v>244</v>
      </c>
      <c r="C6" s="43">
        <v>52</v>
      </c>
      <c r="D6" s="44">
        <v>50</v>
      </c>
      <c r="E6" s="43">
        <v>3</v>
      </c>
      <c r="F6" s="43">
        <v>0</v>
      </c>
      <c r="G6" s="44">
        <v>0</v>
      </c>
      <c r="H6" s="43">
        <v>114</v>
      </c>
      <c r="I6" s="43">
        <v>15</v>
      </c>
      <c r="J6" s="44">
        <v>13</v>
      </c>
      <c r="K6" s="43">
        <v>10</v>
      </c>
      <c r="L6" s="43">
        <v>1</v>
      </c>
      <c r="M6" s="44">
        <v>13</v>
      </c>
    </row>
    <row r="7" spans="1:13" ht="15" customHeight="1">
      <c r="A7" s="20" t="s">
        <v>56</v>
      </c>
      <c r="B7" s="45">
        <v>46</v>
      </c>
      <c r="C7" s="45">
        <v>10</v>
      </c>
      <c r="D7" s="46">
        <v>10</v>
      </c>
      <c r="E7" s="45">
        <v>0</v>
      </c>
      <c r="F7" s="45">
        <v>0</v>
      </c>
      <c r="G7" s="46">
        <v>0</v>
      </c>
      <c r="H7" s="45">
        <v>32</v>
      </c>
      <c r="I7" s="45">
        <v>1</v>
      </c>
      <c r="J7" s="46">
        <v>4</v>
      </c>
      <c r="K7" s="45">
        <v>0</v>
      </c>
      <c r="L7" s="45">
        <v>1</v>
      </c>
      <c r="M7" s="46">
        <v>1</v>
      </c>
    </row>
    <row r="8" spans="1:13" ht="15" customHeight="1">
      <c r="A8" s="20" t="s">
        <v>57</v>
      </c>
      <c r="B8" s="45">
        <v>40</v>
      </c>
      <c r="C8" s="45">
        <v>12</v>
      </c>
      <c r="D8" s="46">
        <v>10</v>
      </c>
      <c r="E8" s="45">
        <v>0</v>
      </c>
      <c r="F8" s="45">
        <v>0</v>
      </c>
      <c r="G8" s="46">
        <v>0</v>
      </c>
      <c r="H8" s="45">
        <v>10</v>
      </c>
      <c r="I8" s="45">
        <v>2</v>
      </c>
      <c r="J8" s="46">
        <v>2</v>
      </c>
      <c r="K8" s="45">
        <v>2</v>
      </c>
      <c r="L8" s="45">
        <v>0</v>
      </c>
      <c r="M8" s="46">
        <v>1</v>
      </c>
    </row>
    <row r="9" spans="1:13" ht="15" customHeight="1">
      <c r="A9" s="20" t="s">
        <v>58</v>
      </c>
      <c r="B9" s="45">
        <v>567</v>
      </c>
      <c r="C9" s="45">
        <v>148</v>
      </c>
      <c r="D9" s="46">
        <v>155</v>
      </c>
      <c r="E9" s="45">
        <v>4</v>
      </c>
      <c r="F9" s="45">
        <v>0</v>
      </c>
      <c r="G9" s="46">
        <v>0</v>
      </c>
      <c r="H9" s="45">
        <v>192</v>
      </c>
      <c r="I9" s="45">
        <v>17</v>
      </c>
      <c r="J9" s="46">
        <v>24</v>
      </c>
      <c r="K9" s="45">
        <v>18</v>
      </c>
      <c r="L9" s="45">
        <v>8</v>
      </c>
      <c r="M9" s="46">
        <v>25</v>
      </c>
    </row>
    <row r="10" spans="1:13" ht="15" customHeight="1">
      <c r="A10" s="20" t="s">
        <v>1</v>
      </c>
      <c r="B10" s="45">
        <v>81</v>
      </c>
      <c r="C10" s="45">
        <v>16</v>
      </c>
      <c r="D10" s="46">
        <v>15</v>
      </c>
      <c r="E10" s="45">
        <v>1</v>
      </c>
      <c r="F10" s="45">
        <v>1</v>
      </c>
      <c r="G10" s="46">
        <v>0</v>
      </c>
      <c r="H10" s="45">
        <v>52</v>
      </c>
      <c r="I10" s="45">
        <v>2</v>
      </c>
      <c r="J10" s="46">
        <v>3</v>
      </c>
      <c r="K10" s="45">
        <v>4</v>
      </c>
      <c r="L10" s="45">
        <v>1</v>
      </c>
      <c r="M10" s="46">
        <v>2</v>
      </c>
    </row>
    <row r="11" spans="1:13" ht="15" customHeight="1">
      <c r="A11" s="20" t="s">
        <v>2</v>
      </c>
      <c r="B11" s="45">
        <v>77</v>
      </c>
      <c r="C11" s="45">
        <v>23</v>
      </c>
      <c r="D11" s="46">
        <v>14</v>
      </c>
      <c r="E11" s="45">
        <v>0</v>
      </c>
      <c r="F11" s="45">
        <v>0</v>
      </c>
      <c r="G11" s="46">
        <v>0</v>
      </c>
      <c r="H11" s="45">
        <v>40</v>
      </c>
      <c r="I11" s="45">
        <v>3</v>
      </c>
      <c r="J11" s="46">
        <v>0</v>
      </c>
      <c r="K11" s="45">
        <v>1</v>
      </c>
      <c r="L11" s="45">
        <v>0</v>
      </c>
      <c r="M11" s="46">
        <v>2</v>
      </c>
    </row>
    <row r="12" spans="1:13" ht="15" customHeight="1">
      <c r="A12" s="20" t="s">
        <v>59</v>
      </c>
      <c r="B12" s="45">
        <v>95</v>
      </c>
      <c r="C12" s="45">
        <v>21</v>
      </c>
      <c r="D12" s="46">
        <v>19</v>
      </c>
      <c r="E12" s="45">
        <v>2</v>
      </c>
      <c r="F12" s="45">
        <v>0</v>
      </c>
      <c r="G12" s="46">
        <v>0</v>
      </c>
      <c r="H12" s="45">
        <v>69</v>
      </c>
      <c r="I12" s="45">
        <v>5</v>
      </c>
      <c r="J12" s="46">
        <v>4</v>
      </c>
      <c r="K12" s="45">
        <v>1</v>
      </c>
      <c r="L12" s="45">
        <v>0</v>
      </c>
      <c r="M12" s="46">
        <v>8</v>
      </c>
    </row>
    <row r="13" spans="1:13" ht="15" customHeight="1">
      <c r="A13" s="20" t="s">
        <v>3</v>
      </c>
      <c r="B13" s="45">
        <v>39</v>
      </c>
      <c r="C13" s="45">
        <v>7</v>
      </c>
      <c r="D13" s="46">
        <v>3</v>
      </c>
      <c r="E13" s="45">
        <v>0</v>
      </c>
      <c r="F13" s="45">
        <v>0</v>
      </c>
      <c r="G13" s="46">
        <v>0</v>
      </c>
      <c r="H13" s="45">
        <v>15</v>
      </c>
      <c r="I13" s="45">
        <v>0</v>
      </c>
      <c r="J13" s="46">
        <v>0</v>
      </c>
      <c r="K13" s="45">
        <v>0</v>
      </c>
      <c r="L13" s="45">
        <v>0</v>
      </c>
      <c r="M13" s="46">
        <v>0</v>
      </c>
    </row>
    <row r="14" spans="1:13" ht="15" customHeight="1">
      <c r="A14" s="20" t="s">
        <v>60</v>
      </c>
      <c r="B14" s="45">
        <v>186</v>
      </c>
      <c r="C14" s="45">
        <v>40</v>
      </c>
      <c r="D14" s="46">
        <v>41</v>
      </c>
      <c r="E14" s="45">
        <v>2</v>
      </c>
      <c r="F14" s="45">
        <v>0</v>
      </c>
      <c r="G14" s="46">
        <v>0</v>
      </c>
      <c r="H14" s="45">
        <v>87</v>
      </c>
      <c r="I14" s="45">
        <v>7</v>
      </c>
      <c r="J14" s="46">
        <v>9</v>
      </c>
      <c r="K14" s="45">
        <v>6</v>
      </c>
      <c r="L14" s="45">
        <v>1</v>
      </c>
      <c r="M14" s="46">
        <v>4</v>
      </c>
    </row>
    <row r="15" spans="1:13" ht="15" customHeight="1">
      <c r="A15" s="20" t="s">
        <v>4</v>
      </c>
      <c r="B15" s="45">
        <v>86</v>
      </c>
      <c r="C15" s="45">
        <v>24</v>
      </c>
      <c r="D15" s="46">
        <v>19</v>
      </c>
      <c r="E15" s="45">
        <v>0</v>
      </c>
      <c r="F15" s="45">
        <v>0</v>
      </c>
      <c r="G15" s="46">
        <v>2</v>
      </c>
      <c r="H15" s="45">
        <v>55</v>
      </c>
      <c r="I15" s="45">
        <v>5</v>
      </c>
      <c r="J15" s="46">
        <v>3</v>
      </c>
      <c r="K15" s="45">
        <v>2</v>
      </c>
      <c r="L15" s="45">
        <v>0</v>
      </c>
      <c r="M15" s="46">
        <v>2</v>
      </c>
    </row>
    <row r="16" spans="1:13" ht="15" customHeight="1">
      <c r="A16" s="20" t="s">
        <v>5</v>
      </c>
      <c r="B16" s="45">
        <v>37</v>
      </c>
      <c r="C16" s="45">
        <v>12</v>
      </c>
      <c r="D16" s="46">
        <v>9</v>
      </c>
      <c r="E16" s="45">
        <v>1</v>
      </c>
      <c r="F16" s="45">
        <v>0</v>
      </c>
      <c r="G16" s="46">
        <v>0</v>
      </c>
      <c r="H16" s="45">
        <v>4</v>
      </c>
      <c r="I16" s="45">
        <v>4</v>
      </c>
      <c r="J16" s="46">
        <v>0</v>
      </c>
      <c r="K16" s="45">
        <v>1</v>
      </c>
      <c r="L16" s="45">
        <v>0</v>
      </c>
      <c r="M16" s="46">
        <v>4</v>
      </c>
    </row>
    <row r="17" spans="1:13" ht="15" customHeight="1">
      <c r="A17" s="20" t="s">
        <v>61</v>
      </c>
      <c r="B17" s="45">
        <v>190</v>
      </c>
      <c r="C17" s="45">
        <v>53</v>
      </c>
      <c r="D17" s="46">
        <v>30</v>
      </c>
      <c r="E17" s="45">
        <v>0</v>
      </c>
      <c r="F17" s="45">
        <v>0</v>
      </c>
      <c r="G17" s="46">
        <v>0</v>
      </c>
      <c r="H17" s="45">
        <v>62</v>
      </c>
      <c r="I17" s="45">
        <v>10</v>
      </c>
      <c r="J17" s="46">
        <v>5</v>
      </c>
      <c r="K17" s="45">
        <v>7</v>
      </c>
      <c r="L17" s="45">
        <v>1</v>
      </c>
      <c r="M17" s="46">
        <v>8</v>
      </c>
    </row>
    <row r="18" spans="1:13" ht="15" customHeight="1">
      <c r="A18" s="20" t="s">
        <v>62</v>
      </c>
      <c r="B18" s="45">
        <v>101</v>
      </c>
      <c r="C18" s="45">
        <v>22</v>
      </c>
      <c r="D18" s="46">
        <v>12</v>
      </c>
      <c r="E18" s="45">
        <v>1</v>
      </c>
      <c r="F18" s="45">
        <v>0</v>
      </c>
      <c r="G18" s="46">
        <v>0</v>
      </c>
      <c r="H18" s="45">
        <v>55</v>
      </c>
      <c r="I18" s="45">
        <v>6</v>
      </c>
      <c r="J18" s="46">
        <v>1</v>
      </c>
      <c r="K18" s="45">
        <v>2</v>
      </c>
      <c r="L18" s="45">
        <v>0</v>
      </c>
      <c r="M18" s="46">
        <v>6</v>
      </c>
    </row>
    <row r="19" spans="1:13" ht="15" customHeight="1">
      <c r="A19" s="20" t="s">
        <v>63</v>
      </c>
      <c r="B19" s="45">
        <v>60</v>
      </c>
      <c r="C19" s="45">
        <v>17</v>
      </c>
      <c r="D19" s="46">
        <v>16</v>
      </c>
      <c r="E19" s="45">
        <v>0</v>
      </c>
      <c r="F19" s="45">
        <v>1</v>
      </c>
      <c r="G19" s="46">
        <v>0</v>
      </c>
      <c r="H19" s="45">
        <v>16</v>
      </c>
      <c r="I19" s="45">
        <v>1</v>
      </c>
      <c r="J19" s="46">
        <v>2</v>
      </c>
      <c r="K19" s="45">
        <v>0</v>
      </c>
      <c r="L19" s="45">
        <v>1</v>
      </c>
      <c r="M19" s="46">
        <v>4</v>
      </c>
    </row>
    <row r="20" spans="1:13" ht="15" customHeight="1">
      <c r="A20" s="20" t="s">
        <v>64</v>
      </c>
      <c r="B20" s="45">
        <v>270</v>
      </c>
      <c r="C20" s="45">
        <v>56</v>
      </c>
      <c r="D20" s="46">
        <v>58</v>
      </c>
      <c r="E20" s="45">
        <v>1</v>
      </c>
      <c r="F20" s="45">
        <v>1</v>
      </c>
      <c r="G20" s="46">
        <v>1</v>
      </c>
      <c r="H20" s="45">
        <v>108</v>
      </c>
      <c r="I20" s="45">
        <v>7</v>
      </c>
      <c r="J20" s="46">
        <v>13</v>
      </c>
      <c r="K20" s="45">
        <v>5</v>
      </c>
      <c r="L20" s="45">
        <v>1</v>
      </c>
      <c r="M20" s="46">
        <v>15</v>
      </c>
    </row>
    <row r="21" spans="1:13" ht="15" customHeight="1">
      <c r="A21" s="20" t="s">
        <v>65</v>
      </c>
      <c r="B21" s="45">
        <v>106</v>
      </c>
      <c r="C21" s="45">
        <v>33</v>
      </c>
      <c r="D21" s="46">
        <v>23</v>
      </c>
      <c r="E21" s="45">
        <v>4</v>
      </c>
      <c r="F21" s="45">
        <v>0</v>
      </c>
      <c r="G21" s="46">
        <v>0</v>
      </c>
      <c r="H21" s="45">
        <v>76</v>
      </c>
      <c r="I21" s="45">
        <v>8</v>
      </c>
      <c r="J21" s="46">
        <v>5</v>
      </c>
      <c r="K21" s="45">
        <v>2</v>
      </c>
      <c r="L21" s="45">
        <v>0</v>
      </c>
      <c r="M21" s="46">
        <v>4</v>
      </c>
    </row>
    <row r="22" spans="1:13" ht="15" customHeight="1">
      <c r="A22" s="20" t="s">
        <v>66</v>
      </c>
      <c r="B22" s="45">
        <v>27</v>
      </c>
      <c r="C22" s="45">
        <v>10</v>
      </c>
      <c r="D22" s="46">
        <v>13</v>
      </c>
      <c r="E22" s="45">
        <v>2</v>
      </c>
      <c r="F22" s="45">
        <v>0</v>
      </c>
      <c r="G22" s="46">
        <v>0</v>
      </c>
      <c r="H22" s="45">
        <v>16</v>
      </c>
      <c r="I22" s="45">
        <v>2</v>
      </c>
      <c r="J22" s="46">
        <v>8</v>
      </c>
      <c r="K22" s="45">
        <v>0</v>
      </c>
      <c r="L22" s="45">
        <v>0</v>
      </c>
      <c r="M22" s="46">
        <v>0</v>
      </c>
    </row>
    <row r="23" spans="1:13" ht="15" customHeight="1">
      <c r="A23" s="20" t="s">
        <v>67</v>
      </c>
      <c r="B23" s="45">
        <v>63</v>
      </c>
      <c r="C23" s="45">
        <v>20</v>
      </c>
      <c r="D23" s="46">
        <v>17</v>
      </c>
      <c r="E23" s="45">
        <v>0</v>
      </c>
      <c r="F23" s="45">
        <v>0</v>
      </c>
      <c r="G23" s="46">
        <v>0</v>
      </c>
      <c r="H23" s="45">
        <v>40</v>
      </c>
      <c r="I23" s="45">
        <v>0</v>
      </c>
      <c r="J23" s="46">
        <v>1</v>
      </c>
      <c r="K23" s="45">
        <v>2</v>
      </c>
      <c r="L23" s="45">
        <v>0</v>
      </c>
      <c r="M23" s="46">
        <v>2</v>
      </c>
    </row>
    <row r="24" spans="1:13" ht="15" customHeight="1">
      <c r="A24" s="20" t="s">
        <v>68</v>
      </c>
      <c r="B24" s="45">
        <v>29</v>
      </c>
      <c r="C24" s="45">
        <v>10</v>
      </c>
      <c r="D24" s="46">
        <v>6</v>
      </c>
      <c r="E24" s="45">
        <v>0</v>
      </c>
      <c r="F24" s="45">
        <v>0</v>
      </c>
      <c r="G24" s="46">
        <v>0</v>
      </c>
      <c r="H24" s="45">
        <v>28</v>
      </c>
      <c r="I24" s="45">
        <v>0</v>
      </c>
      <c r="J24" s="46">
        <v>0</v>
      </c>
      <c r="K24" s="45">
        <v>0</v>
      </c>
      <c r="L24" s="45">
        <v>0</v>
      </c>
      <c r="M24" s="46">
        <v>3</v>
      </c>
    </row>
    <row r="25" spans="1:13" ht="15" customHeight="1">
      <c r="A25" s="23" t="s">
        <v>70</v>
      </c>
      <c r="B25" s="47">
        <v>2344</v>
      </c>
      <c r="C25" s="47">
        <v>586</v>
      </c>
      <c r="D25" s="48">
        <v>520</v>
      </c>
      <c r="E25" s="47">
        <v>21</v>
      </c>
      <c r="F25" s="47">
        <v>3</v>
      </c>
      <c r="G25" s="48">
        <v>3</v>
      </c>
      <c r="H25" s="47">
        <v>1071</v>
      </c>
      <c r="I25" s="47">
        <v>95</v>
      </c>
      <c r="J25" s="48">
        <v>97</v>
      </c>
      <c r="K25" s="47">
        <v>63</v>
      </c>
      <c r="L25" s="47">
        <v>15</v>
      </c>
      <c r="M25" s="48">
        <v>104</v>
      </c>
    </row>
    <row r="26" spans="1:13" ht="15" customHeight="1">
      <c r="A26" s="26" t="s">
        <v>73</v>
      </c>
      <c r="B26" s="49">
        <v>1505</v>
      </c>
      <c r="C26" s="49">
        <v>277</v>
      </c>
      <c r="D26" s="50">
        <v>315</v>
      </c>
      <c r="E26" s="49">
        <v>14</v>
      </c>
      <c r="F26" s="49">
        <v>2</v>
      </c>
      <c r="G26" s="50">
        <v>1</v>
      </c>
      <c r="H26" s="49">
        <v>797</v>
      </c>
      <c r="I26" s="49">
        <v>54</v>
      </c>
      <c r="J26" s="50">
        <v>60</v>
      </c>
      <c r="K26" s="49">
        <v>55</v>
      </c>
      <c r="L26" s="49">
        <v>2</v>
      </c>
      <c r="M26" s="50">
        <v>125</v>
      </c>
    </row>
    <row r="27" spans="1:13" ht="15" customHeight="1">
      <c r="A27" s="28" t="s">
        <v>74</v>
      </c>
      <c r="B27" s="51">
        <v>733</v>
      </c>
      <c r="C27" s="51">
        <v>159</v>
      </c>
      <c r="D27" s="50">
        <v>176</v>
      </c>
      <c r="E27" s="51">
        <v>3</v>
      </c>
      <c r="F27" s="51">
        <v>0</v>
      </c>
      <c r="G27" s="50">
        <v>2</v>
      </c>
      <c r="H27" s="51">
        <v>601</v>
      </c>
      <c r="I27" s="51">
        <v>45</v>
      </c>
      <c r="J27" s="50">
        <v>37</v>
      </c>
      <c r="K27" s="51">
        <v>27</v>
      </c>
      <c r="L27" s="51">
        <v>3</v>
      </c>
      <c r="M27" s="50">
        <v>49</v>
      </c>
    </row>
    <row r="28" spans="1:13" ht="15" customHeight="1">
      <c r="A28" s="29" t="s">
        <v>75</v>
      </c>
      <c r="B28" s="52">
        <v>11299</v>
      </c>
      <c r="C28" s="52">
        <v>2097</v>
      </c>
      <c r="D28" s="53">
        <v>2528</v>
      </c>
      <c r="E28" s="52">
        <v>124</v>
      </c>
      <c r="F28" s="52">
        <v>33</v>
      </c>
      <c r="G28" s="53">
        <v>28</v>
      </c>
      <c r="H28" s="52">
        <v>7935</v>
      </c>
      <c r="I28" s="52">
        <v>696</v>
      </c>
      <c r="J28" s="53">
        <v>602</v>
      </c>
      <c r="K28" s="52">
        <v>792</v>
      </c>
      <c r="L28" s="52">
        <v>99</v>
      </c>
      <c r="M28" s="53">
        <v>881</v>
      </c>
    </row>
    <row r="29" spans="1:13" ht="15" customHeight="1">
      <c r="A29" s="31" t="s">
        <v>76</v>
      </c>
      <c r="B29" s="54">
        <v>9243</v>
      </c>
      <c r="C29" s="54">
        <v>1635</v>
      </c>
      <c r="D29" s="53">
        <v>1822</v>
      </c>
      <c r="E29" s="54">
        <v>64</v>
      </c>
      <c r="F29" s="54">
        <v>21</v>
      </c>
      <c r="G29" s="53">
        <v>22</v>
      </c>
      <c r="H29" s="54">
        <v>6625</v>
      </c>
      <c r="I29" s="54">
        <v>425</v>
      </c>
      <c r="J29" s="53">
        <v>486</v>
      </c>
      <c r="K29" s="54">
        <v>525</v>
      </c>
      <c r="L29" s="54">
        <v>53</v>
      </c>
      <c r="M29" s="53">
        <v>567</v>
      </c>
    </row>
    <row r="30" spans="1:13" ht="15" customHeight="1">
      <c r="A30" s="32" t="s">
        <v>77</v>
      </c>
      <c r="B30" s="55">
        <v>22886</v>
      </c>
      <c r="C30" s="55">
        <v>4318</v>
      </c>
      <c r="D30" s="55">
        <v>4870</v>
      </c>
      <c r="E30" s="55">
        <v>209</v>
      </c>
      <c r="F30" s="55">
        <v>57</v>
      </c>
      <c r="G30" s="55">
        <v>53</v>
      </c>
      <c r="H30" s="55">
        <v>15631</v>
      </c>
      <c r="I30" s="55">
        <v>1216</v>
      </c>
      <c r="J30" s="55">
        <v>1185</v>
      </c>
      <c r="K30" s="55">
        <v>1380</v>
      </c>
      <c r="L30" s="55">
        <v>167</v>
      </c>
      <c r="M30" s="56">
        <v>1552</v>
      </c>
    </row>
    <row r="31" spans="1:13" ht="16.899999999999999" customHeight="1">
      <c r="A31" s="198" t="s">
        <v>78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200"/>
    </row>
    <row r="32" spans="1:13" ht="16.899999999999999" customHeight="1">
      <c r="A32" s="201" t="s">
        <v>79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3"/>
    </row>
    <row r="33" spans="1:13" ht="16.899999999999999" customHeight="1">
      <c r="A33" s="188" t="s">
        <v>80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90"/>
    </row>
    <row r="34" spans="1:13" s="6" customFormat="1" ht="12.75" customHeight="1">
      <c r="A34" s="34"/>
      <c r="B34" s="34"/>
      <c r="C34" s="34"/>
      <c r="D34" s="35"/>
      <c r="E34" s="34"/>
      <c r="F34" s="34"/>
      <c r="G34" s="35"/>
      <c r="H34" s="34"/>
      <c r="I34" s="34"/>
      <c r="J34" s="35"/>
      <c r="K34" s="34"/>
      <c r="L34" s="34"/>
      <c r="M34" s="35"/>
    </row>
    <row r="35" spans="1:13" s="6" customFormat="1" ht="12.75" customHeight="1">
      <c r="A35" s="36"/>
      <c r="B35" s="36"/>
      <c r="C35" s="36"/>
      <c r="D35" s="35"/>
      <c r="E35" s="36"/>
      <c r="F35" s="36"/>
      <c r="G35" s="35"/>
      <c r="H35" s="36"/>
      <c r="I35" s="36"/>
      <c r="J35" s="35"/>
      <c r="K35" s="36"/>
      <c r="L35" s="36"/>
      <c r="M35" s="35"/>
    </row>
    <row r="36" spans="1:13" ht="12.75" customHeight="1">
      <c r="A36" s="37" t="s">
        <v>82</v>
      </c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</row>
  </sheetData>
  <mergeCells count="10">
    <mergeCell ref="A33:M33"/>
    <mergeCell ref="A1:M1"/>
    <mergeCell ref="A2:M2"/>
    <mergeCell ref="A3:M3"/>
    <mergeCell ref="A31:M31"/>
    <mergeCell ref="A32:M32"/>
    <mergeCell ref="B4:D4"/>
    <mergeCell ref="K4:M4"/>
    <mergeCell ref="H4:J4"/>
    <mergeCell ref="E4:G4"/>
  </mergeCells>
  <hyperlinks>
    <hyperlink ref="A36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96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43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204" t="s">
        <v>29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363</v>
      </c>
      <c r="C5" s="19">
        <v>378</v>
      </c>
      <c r="D5" s="19">
        <v>375</v>
      </c>
      <c r="E5" s="19">
        <v>314</v>
      </c>
      <c r="F5" s="19">
        <v>374</v>
      </c>
      <c r="G5" s="19">
        <v>367</v>
      </c>
      <c r="H5" s="19">
        <v>347</v>
      </c>
      <c r="I5" s="19">
        <v>339</v>
      </c>
      <c r="J5" s="19">
        <v>354</v>
      </c>
      <c r="K5" s="19">
        <v>346</v>
      </c>
    </row>
    <row r="6" spans="1:11" ht="15" customHeight="1">
      <c r="A6" s="20" t="s">
        <v>56</v>
      </c>
      <c r="B6" s="19">
        <v>72</v>
      </c>
      <c r="C6" s="19">
        <v>74</v>
      </c>
      <c r="D6" s="19">
        <v>74</v>
      </c>
      <c r="E6" s="19">
        <v>67</v>
      </c>
      <c r="F6" s="19">
        <v>51</v>
      </c>
      <c r="G6" s="19">
        <v>68</v>
      </c>
      <c r="H6" s="19">
        <v>62</v>
      </c>
      <c r="I6" s="19">
        <v>68</v>
      </c>
      <c r="J6" s="19">
        <v>69</v>
      </c>
      <c r="K6" s="19">
        <v>66</v>
      </c>
    </row>
    <row r="7" spans="1:11" ht="15" customHeight="1">
      <c r="A7" s="20" t="s">
        <v>57</v>
      </c>
      <c r="B7" s="19">
        <v>61</v>
      </c>
      <c r="C7" s="19">
        <v>58</v>
      </c>
      <c r="D7" s="19">
        <v>61</v>
      </c>
      <c r="E7" s="19">
        <v>97</v>
      </c>
      <c r="F7" s="19">
        <v>68</v>
      </c>
      <c r="G7" s="19">
        <v>56</v>
      </c>
      <c r="H7" s="19">
        <v>62</v>
      </c>
      <c r="I7" s="19">
        <v>64</v>
      </c>
      <c r="J7" s="19">
        <v>70</v>
      </c>
      <c r="K7" s="19">
        <v>62</v>
      </c>
    </row>
    <row r="8" spans="1:11" ht="15" customHeight="1">
      <c r="A8" s="20" t="s">
        <v>58</v>
      </c>
      <c r="B8" s="19">
        <v>693</v>
      </c>
      <c r="C8" s="19">
        <v>719</v>
      </c>
      <c r="D8" s="19">
        <v>671</v>
      </c>
      <c r="E8" s="19">
        <v>714</v>
      </c>
      <c r="F8" s="19">
        <v>769</v>
      </c>
      <c r="G8" s="19">
        <v>718</v>
      </c>
      <c r="H8" s="19">
        <v>694</v>
      </c>
      <c r="I8" s="19">
        <v>903</v>
      </c>
      <c r="J8" s="19">
        <v>878</v>
      </c>
      <c r="K8" s="19">
        <v>870</v>
      </c>
    </row>
    <row r="9" spans="1:11" ht="15" customHeight="1">
      <c r="A9" s="20" t="s">
        <v>1</v>
      </c>
      <c r="B9" s="19">
        <v>149</v>
      </c>
      <c r="C9" s="19">
        <v>117</v>
      </c>
      <c r="D9" s="19">
        <v>97</v>
      </c>
      <c r="E9" s="19">
        <v>142</v>
      </c>
      <c r="F9" s="19">
        <v>114</v>
      </c>
      <c r="G9" s="19">
        <v>107</v>
      </c>
      <c r="H9" s="19">
        <v>119</v>
      </c>
      <c r="I9" s="19">
        <v>118</v>
      </c>
      <c r="J9" s="19">
        <v>132</v>
      </c>
      <c r="K9" s="19">
        <v>112</v>
      </c>
    </row>
    <row r="10" spans="1:11" ht="15" customHeight="1">
      <c r="A10" s="20" t="s">
        <v>2</v>
      </c>
      <c r="B10" s="19">
        <v>84</v>
      </c>
      <c r="C10" s="19">
        <v>112</v>
      </c>
      <c r="D10" s="19">
        <v>100</v>
      </c>
      <c r="E10" s="19">
        <v>125</v>
      </c>
      <c r="F10" s="19">
        <v>132</v>
      </c>
      <c r="G10" s="19">
        <v>161</v>
      </c>
      <c r="H10" s="19">
        <v>102</v>
      </c>
      <c r="I10" s="19">
        <v>111</v>
      </c>
      <c r="J10" s="19">
        <v>122</v>
      </c>
      <c r="K10" s="19">
        <v>114</v>
      </c>
    </row>
    <row r="11" spans="1:11" ht="15" customHeight="1">
      <c r="A11" s="20" t="s">
        <v>59</v>
      </c>
      <c r="B11" s="19">
        <v>137</v>
      </c>
      <c r="C11" s="19">
        <v>111</v>
      </c>
      <c r="D11" s="19">
        <v>134</v>
      </c>
      <c r="E11" s="19">
        <v>124</v>
      </c>
      <c r="F11" s="19">
        <v>121</v>
      </c>
      <c r="G11" s="19">
        <v>139</v>
      </c>
      <c r="H11" s="19">
        <v>109</v>
      </c>
      <c r="I11" s="19">
        <v>132</v>
      </c>
      <c r="J11" s="19">
        <v>130</v>
      </c>
      <c r="K11" s="19">
        <v>135</v>
      </c>
    </row>
    <row r="12" spans="1:11" ht="15" customHeight="1">
      <c r="A12" s="20" t="s">
        <v>3</v>
      </c>
      <c r="B12" s="19">
        <v>63</v>
      </c>
      <c r="C12" s="19">
        <v>69</v>
      </c>
      <c r="D12" s="19">
        <v>63</v>
      </c>
      <c r="E12" s="19">
        <v>71</v>
      </c>
      <c r="F12" s="19">
        <v>82</v>
      </c>
      <c r="G12" s="19">
        <v>70</v>
      </c>
      <c r="H12" s="19">
        <v>55</v>
      </c>
      <c r="I12" s="19">
        <v>59</v>
      </c>
      <c r="J12" s="19">
        <v>65</v>
      </c>
      <c r="K12" s="19">
        <v>49</v>
      </c>
    </row>
    <row r="13" spans="1:11" ht="15" customHeight="1">
      <c r="A13" s="20" t="s">
        <v>60</v>
      </c>
      <c r="B13" s="19">
        <v>235</v>
      </c>
      <c r="C13" s="19">
        <v>243</v>
      </c>
      <c r="D13" s="19">
        <v>222</v>
      </c>
      <c r="E13" s="19">
        <v>189</v>
      </c>
      <c r="F13" s="19">
        <v>235</v>
      </c>
      <c r="G13" s="19">
        <v>221</v>
      </c>
      <c r="H13" s="19">
        <v>241</v>
      </c>
      <c r="I13" s="19">
        <v>260</v>
      </c>
      <c r="J13" s="19">
        <v>288</v>
      </c>
      <c r="K13" s="19">
        <v>267</v>
      </c>
    </row>
    <row r="14" spans="1:11" ht="15" customHeight="1">
      <c r="A14" s="20" t="s">
        <v>4</v>
      </c>
      <c r="B14" s="19">
        <v>123</v>
      </c>
      <c r="C14" s="19">
        <v>152</v>
      </c>
      <c r="D14" s="19">
        <v>140</v>
      </c>
      <c r="E14" s="19">
        <v>120</v>
      </c>
      <c r="F14" s="19">
        <v>124</v>
      </c>
      <c r="G14" s="19">
        <v>134</v>
      </c>
      <c r="H14" s="19">
        <v>121</v>
      </c>
      <c r="I14" s="19">
        <v>144</v>
      </c>
      <c r="J14" s="19">
        <v>160</v>
      </c>
      <c r="K14" s="19">
        <v>129</v>
      </c>
    </row>
    <row r="15" spans="1:11" ht="15" customHeight="1">
      <c r="A15" s="20" t="s">
        <v>5</v>
      </c>
      <c r="B15" s="19">
        <v>43</v>
      </c>
      <c r="C15" s="19">
        <v>51</v>
      </c>
      <c r="D15" s="19">
        <v>67</v>
      </c>
      <c r="E15" s="19">
        <v>56</v>
      </c>
      <c r="F15" s="19">
        <v>75</v>
      </c>
      <c r="G15" s="19">
        <v>49</v>
      </c>
      <c r="H15" s="19">
        <v>40</v>
      </c>
      <c r="I15" s="19">
        <v>55</v>
      </c>
      <c r="J15" s="19">
        <v>72</v>
      </c>
      <c r="K15" s="19">
        <v>58</v>
      </c>
    </row>
    <row r="16" spans="1:11" ht="15" customHeight="1">
      <c r="A16" s="20" t="s">
        <v>61</v>
      </c>
      <c r="B16" s="19">
        <v>279</v>
      </c>
      <c r="C16" s="19">
        <v>279</v>
      </c>
      <c r="D16" s="19">
        <v>279</v>
      </c>
      <c r="E16" s="19">
        <v>303</v>
      </c>
      <c r="F16" s="19">
        <v>308</v>
      </c>
      <c r="G16" s="19">
        <v>292</v>
      </c>
      <c r="H16" s="19">
        <v>272</v>
      </c>
      <c r="I16" s="19">
        <v>298</v>
      </c>
      <c r="J16" s="19">
        <v>308</v>
      </c>
      <c r="K16" s="19">
        <v>273</v>
      </c>
    </row>
    <row r="17" spans="1:11" ht="15" customHeight="1">
      <c r="A17" s="20" t="s">
        <v>62</v>
      </c>
      <c r="B17" s="19">
        <v>171</v>
      </c>
      <c r="C17" s="19">
        <v>165</v>
      </c>
      <c r="D17" s="19">
        <v>172</v>
      </c>
      <c r="E17" s="19">
        <v>116</v>
      </c>
      <c r="F17" s="19">
        <v>142</v>
      </c>
      <c r="G17" s="19">
        <v>151</v>
      </c>
      <c r="H17" s="19">
        <v>143</v>
      </c>
      <c r="I17" s="19">
        <v>136</v>
      </c>
      <c r="J17" s="19">
        <v>139</v>
      </c>
      <c r="K17" s="19">
        <v>135</v>
      </c>
    </row>
    <row r="18" spans="1:11" ht="15" customHeight="1">
      <c r="A18" s="20" t="s">
        <v>63</v>
      </c>
      <c r="B18" s="19">
        <v>86</v>
      </c>
      <c r="C18" s="19">
        <v>75</v>
      </c>
      <c r="D18" s="19">
        <v>107</v>
      </c>
      <c r="E18" s="19">
        <v>81</v>
      </c>
      <c r="F18" s="19">
        <v>127</v>
      </c>
      <c r="G18" s="19">
        <v>114</v>
      </c>
      <c r="H18" s="19">
        <v>89</v>
      </c>
      <c r="I18" s="19">
        <v>96</v>
      </c>
      <c r="J18" s="19">
        <v>87</v>
      </c>
      <c r="K18" s="19">
        <v>93</v>
      </c>
    </row>
    <row r="19" spans="1:11" ht="15" customHeight="1">
      <c r="A19" s="20" t="s">
        <v>64</v>
      </c>
      <c r="B19" s="19">
        <v>317</v>
      </c>
      <c r="C19" s="19">
        <v>337</v>
      </c>
      <c r="D19" s="19">
        <v>327</v>
      </c>
      <c r="E19" s="19">
        <v>366</v>
      </c>
      <c r="F19" s="19">
        <v>401</v>
      </c>
      <c r="G19" s="19">
        <v>402</v>
      </c>
      <c r="H19" s="19">
        <v>379</v>
      </c>
      <c r="I19" s="19">
        <v>327</v>
      </c>
      <c r="J19" s="19">
        <v>429</v>
      </c>
      <c r="K19" s="19">
        <v>384</v>
      </c>
    </row>
    <row r="20" spans="1:11" ht="15" customHeight="1">
      <c r="A20" s="20" t="s">
        <v>65</v>
      </c>
      <c r="B20" s="19">
        <v>173</v>
      </c>
      <c r="C20" s="19">
        <v>149</v>
      </c>
      <c r="D20" s="19">
        <v>163</v>
      </c>
      <c r="E20" s="19">
        <v>178</v>
      </c>
      <c r="F20" s="19">
        <v>169</v>
      </c>
      <c r="G20" s="19">
        <v>165</v>
      </c>
      <c r="H20" s="19">
        <v>152</v>
      </c>
      <c r="I20" s="19">
        <v>180</v>
      </c>
      <c r="J20" s="19">
        <v>166</v>
      </c>
      <c r="K20" s="19">
        <v>162</v>
      </c>
    </row>
    <row r="21" spans="1:11" ht="15" customHeight="1">
      <c r="A21" s="20" t="s">
        <v>66</v>
      </c>
      <c r="B21" s="19">
        <v>48</v>
      </c>
      <c r="C21" s="19">
        <v>59</v>
      </c>
      <c r="D21" s="19">
        <v>49</v>
      </c>
      <c r="E21" s="19">
        <v>48</v>
      </c>
      <c r="F21" s="19">
        <v>37</v>
      </c>
      <c r="G21" s="19">
        <v>47</v>
      </c>
      <c r="H21" s="19">
        <v>40</v>
      </c>
      <c r="I21" s="19">
        <v>48</v>
      </c>
      <c r="J21" s="19">
        <v>56</v>
      </c>
      <c r="K21" s="19">
        <v>50</v>
      </c>
    </row>
    <row r="22" spans="1:11" ht="15" customHeight="1">
      <c r="A22" s="20" t="s">
        <v>67</v>
      </c>
      <c r="B22" s="19">
        <v>103</v>
      </c>
      <c r="C22" s="19">
        <v>112</v>
      </c>
      <c r="D22" s="19">
        <v>110</v>
      </c>
      <c r="E22" s="19">
        <v>123</v>
      </c>
      <c r="F22" s="19">
        <v>123</v>
      </c>
      <c r="G22" s="19">
        <v>140</v>
      </c>
      <c r="H22" s="19">
        <v>123</v>
      </c>
      <c r="I22" s="19">
        <v>101</v>
      </c>
      <c r="J22" s="19">
        <v>129</v>
      </c>
      <c r="K22" s="19">
        <v>100</v>
      </c>
    </row>
    <row r="23" spans="1:11" ht="15" customHeight="1">
      <c r="A23" s="20" t="s">
        <v>68</v>
      </c>
      <c r="B23" s="19">
        <v>59</v>
      </c>
      <c r="C23" s="19">
        <v>87</v>
      </c>
      <c r="D23" s="19">
        <v>63</v>
      </c>
      <c r="E23" s="19">
        <v>72</v>
      </c>
      <c r="F23" s="19">
        <v>61</v>
      </c>
      <c r="G23" s="19">
        <v>67</v>
      </c>
      <c r="H23" s="19">
        <v>86</v>
      </c>
      <c r="I23" s="19">
        <v>61</v>
      </c>
      <c r="J23" s="19">
        <v>48</v>
      </c>
      <c r="K23" s="19">
        <v>45</v>
      </c>
    </row>
    <row r="24" spans="1:11" ht="15" customHeight="1">
      <c r="A24" s="21" t="s">
        <v>69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0</v>
      </c>
      <c r="K24" s="22">
        <v>0</v>
      </c>
    </row>
    <row r="25" spans="1:11" ht="15" customHeight="1">
      <c r="A25" s="23" t="s">
        <v>70</v>
      </c>
      <c r="B25" s="24">
        <v>3259</v>
      </c>
      <c r="C25" s="24">
        <v>3347</v>
      </c>
      <c r="D25" s="24">
        <v>3274</v>
      </c>
      <c r="E25" s="24">
        <v>3306</v>
      </c>
      <c r="F25" s="24">
        <v>3513</v>
      </c>
      <c r="G25" s="24">
        <v>3468</v>
      </c>
      <c r="H25" s="24">
        <v>3236</v>
      </c>
      <c r="I25" s="24">
        <v>3499</v>
      </c>
      <c r="J25" s="24">
        <v>3702</v>
      </c>
      <c r="K25" s="24">
        <v>3450</v>
      </c>
    </row>
    <row r="26" spans="1:11" ht="15" customHeight="1">
      <c r="A26" s="25" t="s">
        <v>71</v>
      </c>
      <c r="B26" s="19">
        <v>1008</v>
      </c>
      <c r="C26" s="19">
        <v>1053</v>
      </c>
      <c r="D26" s="19">
        <v>1045</v>
      </c>
      <c r="E26" s="19">
        <v>1080</v>
      </c>
      <c r="F26" s="19">
        <v>996</v>
      </c>
      <c r="G26" s="19">
        <v>1069</v>
      </c>
      <c r="H26" s="19">
        <v>980</v>
      </c>
      <c r="I26" s="19">
        <v>975</v>
      </c>
      <c r="J26" s="19">
        <v>1152</v>
      </c>
      <c r="K26" s="19">
        <v>1152</v>
      </c>
    </row>
    <row r="27" spans="1:11" ht="15" customHeight="1">
      <c r="A27" s="25" t="s">
        <v>72</v>
      </c>
      <c r="B27" s="19">
        <v>823</v>
      </c>
      <c r="C27" s="19">
        <v>811</v>
      </c>
      <c r="D27" s="19">
        <v>800</v>
      </c>
      <c r="E27" s="19">
        <v>830</v>
      </c>
      <c r="F27" s="19">
        <v>923</v>
      </c>
      <c r="G27" s="19">
        <v>793</v>
      </c>
      <c r="H27" s="19">
        <v>846</v>
      </c>
      <c r="I27" s="19">
        <v>854</v>
      </c>
      <c r="J27" s="19">
        <v>940</v>
      </c>
      <c r="K27" s="19">
        <v>945</v>
      </c>
    </row>
    <row r="28" spans="1:11" ht="15" customHeight="1">
      <c r="A28" s="26" t="s">
        <v>73</v>
      </c>
      <c r="B28" s="27">
        <v>1831</v>
      </c>
      <c r="C28" s="27">
        <v>1864</v>
      </c>
      <c r="D28" s="27">
        <v>1845</v>
      </c>
      <c r="E28" s="27">
        <v>1910</v>
      </c>
      <c r="F28" s="27">
        <v>1919</v>
      </c>
      <c r="G28" s="27">
        <v>1862</v>
      </c>
      <c r="H28" s="27">
        <v>1826</v>
      </c>
      <c r="I28" s="27">
        <v>1829</v>
      </c>
      <c r="J28" s="27">
        <v>2092</v>
      </c>
      <c r="K28" s="27">
        <v>2097</v>
      </c>
    </row>
    <row r="29" spans="1:11" ht="15" customHeight="1">
      <c r="A29" s="28" t="s">
        <v>74</v>
      </c>
      <c r="B29" s="27">
        <v>786</v>
      </c>
      <c r="C29" s="27">
        <v>819</v>
      </c>
      <c r="D29" s="27">
        <v>871</v>
      </c>
      <c r="E29" s="27">
        <v>803</v>
      </c>
      <c r="F29" s="27">
        <v>845</v>
      </c>
      <c r="G29" s="27">
        <v>929</v>
      </c>
      <c r="H29" s="27">
        <v>973</v>
      </c>
      <c r="I29" s="27">
        <v>917</v>
      </c>
      <c r="J29" s="27">
        <v>1045</v>
      </c>
      <c r="K29" s="27">
        <v>1068</v>
      </c>
    </row>
    <row r="30" spans="1:11" ht="15" customHeight="1">
      <c r="A30" s="29" t="s">
        <v>75</v>
      </c>
      <c r="B30" s="30">
        <v>13389</v>
      </c>
      <c r="C30" s="30">
        <v>13406</v>
      </c>
      <c r="D30" s="30">
        <v>14243</v>
      </c>
      <c r="E30" s="30">
        <v>14201</v>
      </c>
      <c r="F30" s="30">
        <v>14822</v>
      </c>
      <c r="G30" s="30">
        <v>15204</v>
      </c>
      <c r="H30" s="30">
        <v>14858</v>
      </c>
      <c r="I30" s="30">
        <v>14804</v>
      </c>
      <c r="J30" s="30">
        <v>15760</v>
      </c>
      <c r="K30" s="30">
        <v>15924</v>
      </c>
    </row>
    <row r="31" spans="1:11" ht="15" customHeight="1">
      <c r="A31" s="31" t="s">
        <v>76</v>
      </c>
      <c r="B31" s="30">
        <v>10640</v>
      </c>
      <c r="C31" s="30">
        <v>10808</v>
      </c>
      <c r="D31" s="30">
        <v>10890</v>
      </c>
      <c r="E31" s="30">
        <v>10989</v>
      </c>
      <c r="F31" s="30">
        <v>11642</v>
      </c>
      <c r="G31" s="30">
        <v>11781</v>
      </c>
      <c r="H31" s="30">
        <v>11434</v>
      </c>
      <c r="I31" s="30">
        <v>11714</v>
      </c>
      <c r="J31" s="30">
        <v>12349</v>
      </c>
      <c r="K31" s="30">
        <v>12700</v>
      </c>
    </row>
    <row r="32" spans="1:11" ht="15" customHeight="1">
      <c r="A32" s="21" t="s">
        <v>69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1</v>
      </c>
    </row>
    <row r="33" spans="1:11" ht="15" customHeight="1">
      <c r="A33" s="32" t="s">
        <v>77</v>
      </c>
      <c r="B33" s="33">
        <v>27288</v>
      </c>
      <c r="C33" s="33">
        <v>27561</v>
      </c>
      <c r="D33" s="33">
        <v>28407</v>
      </c>
      <c r="E33" s="33">
        <v>28496</v>
      </c>
      <c r="F33" s="33">
        <v>29977</v>
      </c>
      <c r="G33" s="33">
        <v>30453</v>
      </c>
      <c r="H33" s="33">
        <v>29528</v>
      </c>
      <c r="I33" s="33">
        <v>30017</v>
      </c>
      <c r="J33" s="33">
        <v>31811</v>
      </c>
      <c r="K33" s="33">
        <v>32075</v>
      </c>
    </row>
    <row r="34" spans="1:11" ht="16.899999999999999" customHeight="1">
      <c r="A34" s="198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79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80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81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82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599" r:id="rId1"/>
  <headerFooter scaleWithDoc="0" alignWithMargins="0">
    <oddHeader>&amp;R   &amp;L Geregistreerde criminaliteit en politiepersoneel&amp;CVEILIGHEID</oddHeader>
    <oddFooter>&amp;C&amp;P/&amp;N&amp;R© BISA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16</vt:i4>
      </vt:variant>
    </vt:vector>
  </HeadingPairs>
  <TitlesOfParts>
    <vt:vector size="32" baseType="lpstr">
      <vt:lpstr>Index</vt:lpstr>
      <vt:lpstr>14.1.1.1</vt:lpstr>
      <vt:lpstr>14.1.1.2</vt:lpstr>
      <vt:lpstr>14.1.1.3</vt:lpstr>
      <vt:lpstr>14.1.1.4</vt:lpstr>
      <vt:lpstr>14.1.1.5</vt:lpstr>
      <vt:lpstr>14.1.1.6</vt:lpstr>
      <vt:lpstr>14.1.1.7</vt:lpstr>
      <vt:lpstr>14.1.1.8</vt:lpstr>
      <vt:lpstr>14.1.1.9</vt:lpstr>
      <vt:lpstr>14.1.1.10</vt:lpstr>
      <vt:lpstr>14.1.1.11</vt:lpstr>
      <vt:lpstr>14.1.1.12</vt:lpstr>
      <vt:lpstr>14.1.2.1</vt:lpstr>
      <vt:lpstr>14.1.2.2</vt:lpstr>
      <vt:lpstr>14.1.2.3</vt:lpstr>
      <vt:lpstr>'14.1.1.1'!Zone_d_impression</vt:lpstr>
      <vt:lpstr>'14.1.1.10'!Zone_d_impression</vt:lpstr>
      <vt:lpstr>'14.1.1.11'!Zone_d_impression</vt:lpstr>
      <vt:lpstr>'14.1.1.12'!Zone_d_impression</vt:lpstr>
      <vt:lpstr>'14.1.1.2'!Zone_d_impression</vt:lpstr>
      <vt:lpstr>'14.1.1.3'!Zone_d_impression</vt:lpstr>
      <vt:lpstr>'14.1.1.4'!Zone_d_impression</vt:lpstr>
      <vt:lpstr>'14.1.1.5'!Zone_d_impression</vt:lpstr>
      <vt:lpstr>'14.1.1.6'!Zone_d_impression</vt:lpstr>
      <vt:lpstr>'14.1.1.7'!Zone_d_impression</vt:lpstr>
      <vt:lpstr>'14.1.1.8'!Zone_d_impression</vt:lpstr>
      <vt:lpstr>'14.1.1.9'!Zone_d_impression</vt:lpstr>
      <vt:lpstr>'14.1.2.1'!Zone_d_impression</vt:lpstr>
      <vt:lpstr>'14.1.2.2'!Zone_d_impression</vt:lpstr>
      <vt:lpstr>'14.1.2.3'!Zone_d_impression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2013-11-19T09:00:31Z</dcterms:created>
  <dcterms:modified xsi:type="dcterms:W3CDTF">2024-12-17T13:18:43Z</dcterms:modified>
</cp:coreProperties>
</file>